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Orgotdel01\обменник_ркц\РКЦ ЯО\ДЕМОЭКЗАМЕН\2019 -2020 учебный год\2020\ОТЧЕТ 1 полугодие 2020\"/>
    </mc:Choice>
  </mc:AlternateContent>
  <bookViews>
    <workbookView xWindow="0" yWindow="0" windowWidth="28800" windowHeight="12435" firstSheet="2" activeTab="6"/>
  </bookViews>
  <sheets>
    <sheet name="титульный лист отчета" sheetId="1" r:id="rId1"/>
    <sheet name="форма № 1" sheetId="2" r:id="rId2"/>
    <sheet name="форма № 2" sheetId="3" r:id="rId3"/>
    <sheet name="форма № 3" sheetId="4" r:id="rId4"/>
    <sheet name="Форма № 4" sheetId="5" r:id="rId5"/>
    <sheet name="форма № 5" sheetId="6" r:id="rId6"/>
    <sheet name="форма № 6" sheetId="7" r:id="rId7"/>
    <sheet name="форма № 7" sheetId="8" r:id="rId8"/>
    <sheet name="форма № 8" sheetId="9" r:id="rId9"/>
    <sheet name="форма № 9" sheetId="10" r:id="rId10"/>
    <sheet name="форма № 10" sheetId="11" r:id="rId11"/>
    <sheet name="форма № 11" sheetId="12" r:id="rId12"/>
  </sheets>
  <externalReferences>
    <externalReference r:id="rId13"/>
  </externalReferences>
  <definedNames>
    <definedName name="_xlnm._FilterDatabase" localSheetId="6" hidden="1">'форма № 6'!$A$5:$M$29</definedName>
    <definedName name="_xlnm._FilterDatabase" localSheetId="7" hidden="1">'форма № 7'!$A$5:$L$9</definedName>
  </definedNames>
  <calcPr calcId="152511"/>
</workbook>
</file>

<file path=xl/calcChain.xml><?xml version="1.0" encoding="utf-8"?>
<calcChain xmlns="http://schemas.openxmlformats.org/spreadsheetml/2006/main">
  <c r="D16" i="5" l="1"/>
  <c r="G19" i="4" l="1"/>
  <c r="F19" i="4"/>
  <c r="E19" i="4"/>
  <c r="D19" i="4"/>
  <c r="J22" i="9"/>
  <c r="N23" i="9"/>
  <c r="L23" i="9"/>
  <c r="J23" i="9"/>
  <c r="H23" i="9"/>
  <c r="F23" i="9"/>
  <c r="N22" i="9"/>
  <c r="H22" i="9"/>
  <c r="N21" i="9" l="1"/>
  <c r="K21" i="9"/>
  <c r="L21" i="9" s="1"/>
  <c r="I21" i="9"/>
  <c r="J21" i="9" s="1"/>
  <c r="H21" i="9"/>
  <c r="G16" i="5"/>
  <c r="F16" i="5"/>
  <c r="E16" i="5"/>
  <c r="N20" i="9"/>
  <c r="J20" i="9"/>
  <c r="H20" i="9"/>
  <c r="N13" i="9" l="1"/>
  <c r="L13" i="9"/>
  <c r="J13" i="9"/>
  <c r="H13" i="9"/>
  <c r="M12" i="9" l="1"/>
  <c r="K12" i="9"/>
  <c r="L12" i="9" s="1"/>
  <c r="G12" i="9"/>
  <c r="F12" i="9"/>
  <c r="M11" i="9"/>
  <c r="K11" i="9"/>
  <c r="L11" i="9" s="1"/>
  <c r="I11" i="9"/>
  <c r="J11" i="9" s="1"/>
  <c r="H11" i="9"/>
  <c r="G11" i="9" s="1"/>
  <c r="N10" i="9"/>
  <c r="K10" i="9"/>
  <c r="L10" i="9" s="1"/>
  <c r="J10" i="9"/>
  <c r="I10" i="9"/>
  <c r="H10" i="9"/>
  <c r="G10" i="9" s="1"/>
  <c r="N9" i="9"/>
  <c r="L9" i="9"/>
  <c r="K9" i="9"/>
  <c r="I9" i="9"/>
  <c r="J9" i="9" s="1"/>
  <c r="G9" i="9"/>
  <c r="H9" i="9" s="1"/>
</calcChain>
</file>

<file path=xl/sharedStrings.xml><?xml version="1.0" encoding="utf-8"?>
<sst xmlns="http://schemas.openxmlformats.org/spreadsheetml/2006/main" count="1262" uniqueCount="449">
  <si>
    <t>Наименование органа исполнительной государственной власти субъекта Российской Федерации, осуществляющего управление в сфере образования:</t>
  </si>
  <si>
    <t>(фамилия, имя и отчество, контактный номер телефона, e-mail)</t>
  </si>
  <si>
    <t>№ п/п</t>
  </si>
  <si>
    <t>Полное наименование образовательной организации</t>
  </si>
  <si>
    <t>Наименование учредителя образовательной организации</t>
  </si>
  <si>
    <t>Головное учреждение/Филиал</t>
  </si>
  <si>
    <t>Форма № 1 «Перечень образовательных организаций, реализующих программы среднего профессионального образования, информация по которым представлена в отчете об итогах проведения демонстрационных экзаменов по стандартам Ворлдскиллс Россия за I полугодие 2020 года»</t>
  </si>
  <si>
    <t xml:space="preserve">Отчет 
об итогах проведения демонстрационных экзаменов по стандартам Ворлдскиллс Россия 
за I полугодие 2020 года
</t>
  </si>
  <si>
    <t>Наименование субъекта Российской Федерации:</t>
  </si>
  <si>
    <t>Информация о лице, ответственном за заполнение отчета:</t>
  </si>
  <si>
    <t>Форма № 2 «Статистические данные по контингенту обучающихся и выпускникам по программам среднего профессионального образования, принявших участие в демонстрационном экзамене по стандартам Ворлдскиллс Россия»</t>
  </si>
  <si>
    <t>Наименование</t>
  </si>
  <si>
    <t>Всего по программам подготовки специалистов среднего звена (ППССЗ)</t>
  </si>
  <si>
    <t>Запланированное по состоянию на 01.10.2019 количество обучающихся, завершающих обучение по программам среднего профессионального образования в 2020 году, согласно данным по формам СПО-1.</t>
  </si>
  <si>
    <t>Планируемое количество обучающихся, завершающих обучение по программам среднего профессионального образования до конца календарного 2020 года.</t>
  </si>
  <si>
    <t>Количество обучающихся, прошедших государственную итоговую аттестацию в форме демонстрационного экзамена,</t>
  </si>
  <si>
    <t>в том числе количество обучающихся, прошедших государственную итоговую аттестацию в форме демонстрационного экзамена в соответствии с требованиями ФГОС СПО (ТОП-50, актуализированные ФГОС СПО), т.е. ФГОС СПО предусмотрено проведение демонстрационного экзамена в рамках ГИА.</t>
  </si>
  <si>
    <t>Количество обучающихся по программам среднего профессионального образования, прошедших в 2020 году промежуточную аттестацию в форме демонстрационного экзамена.</t>
  </si>
  <si>
    <t>Количество обучающихся, завершающих (завершивших) обучение по программам среднего профессионального образования в 2020 году, прошедших промежуточную аттестацию в форме демонстрационного экзамена,</t>
  </si>
  <si>
    <t xml:space="preserve">в том числе количество обучающихся, завершающих (завершивших) обучение по программам среднего профессионального образования, соответствующим актуализированным ФГОС СПО и (или) ФГОС СПО по ТОП-50 в 2020 году, прошедших промежуточную аттестацию в форме демонстрационного экзамена. </t>
  </si>
  <si>
    <t xml:space="preserve">Количество выпускников по программам среднего профессионального образования, прошедших государственную итоговую аттестацию в форме демонстрационного экзамена в очном формате. </t>
  </si>
  <si>
    <t>Количество выпускников по программам среднего профессионального образования, прошедших государственную итоговую аттестацию в форме демонстрационного экзамена в дистанционном формате,</t>
  </si>
  <si>
    <t>в том числе количество выпускников, прошедших государственную итоговую аттестацию в форме демонстрационного экзамена в дистанционном формате с использованием технического решения Союза «Молодые профессионалы (Ворлдскиллс Россия)».</t>
  </si>
  <si>
    <t>Количество выпускников по программам среднего профессионального образования, соответствующим актуализированным ФГОС СПО и (или) ФГОС по ТОП-50, прошедших государственную итоговую аттестацию, предусматривающую демонстрационный экзамен, с применением Особенностей проведения государственной итоговой аттестации по образовательным программам среднего профессионального образования в 2019/20 учебном году, утвержденных приказом Министерства просвещения Российской Федерации от 21.05.2020 № 257,</t>
  </si>
  <si>
    <t>в том числе количество выпускников, которым зачтены в качестве результата демонстрационного экзамена в составе государственной итоговой аттестации результаты демонстрационных экзаменов, состоявшихся в рамках промежуточной аттестации по профессиональным модулям образовательной программы.</t>
  </si>
  <si>
    <t>в том числе количество выпускников, которым зачтены в качестве результатов демонстрационного экзамена в составе государственной итоговой аттестации результаты участия в чемпионатах, проводимых Союзом «Молодые профессионалы (Ворлдскиллс Россия)», «WorldSkills International», «Абилимпикс».</t>
  </si>
  <si>
    <r>
      <t xml:space="preserve">Количество выпускников, получивших по итогам государственной итоговой аттестации в форме демонстрационного экзамена отметку </t>
    </r>
    <r>
      <rPr>
        <b/>
        <sz val="12"/>
        <color theme="1"/>
        <rFont val="Times New Roman"/>
        <family val="1"/>
        <charset val="204"/>
      </rPr>
      <t>«хорошо»</t>
    </r>
    <r>
      <rPr>
        <sz val="12"/>
        <color theme="1"/>
        <rFont val="Times New Roman"/>
        <family val="1"/>
        <charset val="204"/>
      </rPr>
      <t xml:space="preserve"> в соответствии с методикой перевода результатов демонстрационного экзамен в оценку, изложенной в Методических рекомендациях о проведении аттестации с использованием механизма демонстрационного экзамена, утвержденных распоряжением Министерства просвещения Российской Федерации от 01.04.2019 № Р-42.</t>
    </r>
  </si>
  <si>
    <r>
      <t xml:space="preserve">Количество выпускников, получивших по итогам государственной итоговой аттестации в форме демонстрационного экзамена отметку </t>
    </r>
    <r>
      <rPr>
        <b/>
        <sz val="12"/>
        <color theme="1"/>
        <rFont val="Times New Roman"/>
        <family val="1"/>
        <charset val="204"/>
      </rPr>
      <t>«удовлетворительно»</t>
    </r>
    <r>
      <rPr>
        <sz val="12"/>
        <color theme="1"/>
        <rFont val="Times New Roman"/>
        <family val="1"/>
        <charset val="204"/>
      </rPr>
      <t xml:space="preserve"> в соответствии с методикой перевода результатов демонстрационного экзамен в оценку, изложенной в Методических рекомендациях о проведении аттестации с использованием механизма демонстрационного экзамена, утвержденных распоряжением Министерства просвещения Российской Федерации от 01.04.2019 № Р-42.</t>
    </r>
  </si>
  <si>
    <r>
      <t xml:space="preserve">Количество выпускников, получивших по итогам государственной итоговой аттестации в форме демонстрационного экзамена отметку </t>
    </r>
    <r>
      <rPr>
        <b/>
        <sz val="12"/>
        <color theme="1"/>
        <rFont val="Times New Roman"/>
        <family val="1"/>
        <charset val="204"/>
      </rPr>
      <t>«неудовлетворительно»</t>
    </r>
    <r>
      <rPr>
        <sz val="12"/>
        <color theme="1"/>
        <rFont val="Times New Roman"/>
        <family val="1"/>
        <charset val="204"/>
      </rPr>
      <t xml:space="preserve"> в соответствии с методикой перевода результатов демонстрационного экзамен в оценку, изложенной в Методических рекомендациях о проведении аттестации с использованием механизма демонстрационного экзамена, утвержденных распоряжением Министерства просвещения Российской Федерации от 01.04.2019 № Р-42.</t>
    </r>
  </si>
  <si>
    <r>
      <t>Общее количество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выпускников</t>
    </r>
    <r>
      <rPr>
        <sz val="12"/>
        <color theme="1"/>
        <rFont val="Times New Roman"/>
        <family val="1"/>
        <charset val="204"/>
      </rPr>
      <t>, результаты государственной итоговой аттестации которых в форме демонстрационного экзамена по пятибалльный шкале получены с использованием методики перевода результатов демонстрационного экзамен в оценку, изложенной в Методических рекомендациях о проведении аттестации с использованием механизма демонстрационного экзамена, утвержденных распоряжением Министерства просвещения Российской Федерации от 01.04.2019 № Р-42.</t>
    </r>
  </si>
  <si>
    <r>
      <t>Общее количество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выпускников</t>
    </r>
    <r>
      <rPr>
        <sz val="12"/>
        <color theme="1"/>
        <rFont val="Times New Roman"/>
        <family val="1"/>
        <charset val="204"/>
      </rPr>
      <t>, результаты государственной итоговой аттестации которых в форме демонстрационного экзамена по пятибалльный шкале получены с использованием</t>
    </r>
    <r>
      <rPr>
        <b/>
        <sz val="12"/>
        <color theme="1"/>
        <rFont val="Times New Roman"/>
        <family val="1"/>
        <charset val="204"/>
      </rPr>
      <t xml:space="preserve"> иной</t>
    </r>
    <r>
      <rPr>
        <sz val="12"/>
        <color theme="1"/>
        <rFont val="Times New Roman"/>
        <family val="1"/>
        <charset val="204"/>
      </rPr>
      <t xml:space="preserve"> методики перевода результатов демонстрационного экзамена в оценку, </t>
    </r>
    <r>
      <rPr>
        <b/>
        <sz val="12"/>
        <color theme="1"/>
        <rFont val="Times New Roman"/>
        <family val="1"/>
        <charset val="204"/>
      </rPr>
      <t>отличной от методики,</t>
    </r>
    <r>
      <rPr>
        <sz val="12"/>
        <color theme="1"/>
        <rFont val="Times New Roman"/>
        <family val="1"/>
        <charset val="204"/>
      </rPr>
      <t xml:space="preserve"> изложенной в Методических рекомендациях о проведении аттестации с использованием механизма демонстрационного экзамена, утвержденных распоряжением Министерства просвещения Российской Федерации от 01.04.2019 № Р-42.</t>
    </r>
  </si>
  <si>
    <r>
      <t xml:space="preserve">Количество выпускников из числа </t>
    </r>
    <r>
      <rPr>
        <b/>
        <sz val="12"/>
        <color theme="1"/>
        <rFont val="Times New Roman"/>
        <family val="1"/>
        <charset val="204"/>
      </rPr>
      <t>инвалидов</t>
    </r>
    <r>
      <rPr>
        <sz val="12"/>
        <color theme="1"/>
        <rFont val="Times New Roman"/>
        <family val="1"/>
        <charset val="204"/>
      </rPr>
      <t>, прошедших государственную итоговую аттестацию в форме демонстрационного экзамена.</t>
    </r>
  </si>
  <si>
    <r>
      <t xml:space="preserve">Количество выпускников из числа </t>
    </r>
    <r>
      <rPr>
        <b/>
        <sz val="12"/>
        <color theme="1"/>
        <rFont val="Times New Roman"/>
        <family val="1"/>
        <charset val="204"/>
      </rPr>
      <t>лиц с ограниченными возможностями здоровья</t>
    </r>
    <r>
      <rPr>
        <sz val="12"/>
        <color theme="1"/>
        <rFont val="Times New Roman"/>
        <family val="1"/>
        <charset val="204"/>
      </rPr>
      <t>, прошедших государственную итоговую аттестацию в форме демонстрационного экзамена.</t>
    </r>
  </si>
  <si>
    <t>в том числе количество выпускников, прошедших государственную итоговую аттестацию в форме демонстрационного экзаменав дистанционном формате с использованием технического решения, отличного от технического решения Союза «Молодые профессионалы (Ворлдскиллс Россия)»</t>
  </si>
  <si>
    <t>6.1</t>
  </si>
  <si>
    <t>8.1</t>
  </si>
  <si>
    <t>8.2</t>
  </si>
  <si>
    <t>9.1</t>
  </si>
  <si>
    <t>9.2</t>
  </si>
  <si>
    <t>4.1</t>
  </si>
  <si>
    <t>Всего по программам среднего профессионального образования (сумма столбцов 3 и 4)</t>
  </si>
  <si>
    <t>Фактические количество обучающихся, завершивших обучениепо программам среднего профессионального образования в 2020 году (по состоянию на 15.07.2020).</t>
  </si>
  <si>
    <t>ID экзамена</t>
  </si>
  <si>
    <t>Код и наименование профессии/ специальности</t>
  </si>
  <si>
    <t xml:space="preserve">Общее количество экзаменованных </t>
  </si>
  <si>
    <t>Количество экзаменованных с результатами</t>
  </si>
  <si>
    <t>«Отлично»</t>
  </si>
  <si>
    <t>«Хорошо»</t>
  </si>
  <si>
    <t>«Удовлетворительно»</t>
  </si>
  <si>
    <t>«Неудовлетворительно»</t>
  </si>
  <si>
    <t>Всего, чел.:</t>
  </si>
  <si>
    <t>Х</t>
  </si>
  <si>
    <t>Всего (%):</t>
  </si>
  <si>
    <t xml:space="preserve">Перевод результатов в пятибалльную систему оценок осуществлялся с применением Методики перевода*
ДА/НЕТ </t>
  </si>
  <si>
    <t>*Методика перевода результатов демонстрационного экзамен в оценку, изложенная в Методических рекомендациях о проведении аттестации с использованием механизма демонстрационного экзамена, утвержденных распоряжением Министерства просвещения Российской Федерации от 01.04.2019 № Р-42.</t>
  </si>
  <si>
    <t>Форма № 3 «Результаты демонстрационных экзаменов по стандартам Ворлдскиллс Россия, прошедших в рамках государственной итоговой аттестации»</t>
  </si>
  <si>
    <t>Перевод в пятибалльную систему оценок осуществлялся с применением методикой перевода* ДА/НЕТ</t>
  </si>
  <si>
    <t>Форма № 4 «Результаты демонстрационных экзаменов по стандартам Ворлдскиллс Россия, прошедших в рамках промежуточной аттестации»</t>
  </si>
  <si>
    <t>Наименование показателя</t>
  </si>
  <si>
    <t>Значение показателя на 2020 год согласно федеральному проекту, %</t>
  </si>
  <si>
    <t>Плановое значение показателя на 2020 год, установленное субъектом Российской Федерации, %</t>
  </si>
  <si>
    <t>«Доля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 в которых проводится в форме демонстрационного экзамена», процент</t>
  </si>
  <si>
    <t>«Доля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прошедших аттестацию с использованием механизма демонстрационного экзамена», процент</t>
  </si>
  <si>
    <t xml:space="preserve">Данные по расчету исполнения показателей </t>
  </si>
  <si>
    <t xml:space="preserve">Общее количество образовательных организаций, реализующих программы среднего профессионального образования, расположенных на территории субъекта Российской Федерации </t>
  </si>
  <si>
    <t>Общее количество обучающихся, завершивших в 2019-2020 году обучение в организациях, осуществляющих образовательную деятельность по образовательным программам среднего профессионального образования</t>
  </si>
  <si>
    <t>Общее количество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прошедших аттестацию с использованием механизма демонстрационного экзамена</t>
  </si>
  <si>
    <t>Фактическое значение исполнения показателяв 2020 году, %</t>
  </si>
  <si>
    <t>Форма № 5 «Исполнение показателей федерального проекта «Молодые профессионалы (Повышение конкурентоспособности профессионального образования)»</t>
  </si>
  <si>
    <t>3.1</t>
  </si>
  <si>
    <t>3.2</t>
  </si>
  <si>
    <t>3.3</t>
  </si>
  <si>
    <t>3.4</t>
  </si>
  <si>
    <t>Количество образовательных организаций, реализующих программы среднего профессионального образования и расположенных на территории субъекта Российской Федерации, итоговая аттестацияв которых в 2019-2020 учебном году прошла в форме демонстрационного экзамена</t>
  </si>
  <si>
    <t>ФИО ГЭ</t>
  </si>
  <si>
    <t>Наименование компетенции</t>
  </si>
  <si>
    <t>Оплата услуг ГЭ</t>
  </si>
  <si>
    <t>Место работы ГЭ (полное наименование)</t>
  </si>
  <si>
    <t>ГЭ от предприятия ДА/НЕТ</t>
  </si>
  <si>
    <t>ГЭ (иная деятельность) (самозанятость, пенсионер и т.д.) ДА/НЕТ</t>
  </si>
  <si>
    <t>оплачена услуга ГЭ (да/нет)</t>
  </si>
  <si>
    <t>с учетом размера ставок Союза* (да/нет)</t>
  </si>
  <si>
    <t xml:space="preserve">часовая ставка оплаты, руб. </t>
  </si>
  <si>
    <t>ДЭ в рамках  ГИА ФГОС/
ГИА/
ПА**</t>
  </si>
  <si>
    <t>ГЭ от отбразовательной оранизации ДА/НЕТ</t>
  </si>
  <si>
    <r>
      <rPr>
        <sz val="11"/>
        <color theme="1"/>
        <rFont val="Times New Roman"/>
        <family val="1"/>
        <charset val="204"/>
      </rPr>
      <t xml:space="preserve">* основная компетенция: 1-9 чел. – 414 руб./час, 10-14 чел. – 552 руб./час, 15+ чел. – 690 руб./час; ТОП-50: 1-9 чел. – 552 руб./час, 10-14 чел. – 736 руб./час, 15+ чел. – 920 руб./час.
**ДЭ в рамках ГИА ФГОС  -  ДЭ состоялся в рамках ГИА  в соответствии с ФГОС СПО;  ДЭ ГИА – ДЭ состоялся в рамках ГИА по решению образовательной организации; ДЭ ПА – ДЭ состоялся в рамках промежуточной аттестации. 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</si>
  <si>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Форма № 6 «Информация о Главных экспертах (ГЭ), принявших участие в демонстрационных экзаменах по стандартам Ворлдскиллс Россия»</t>
  </si>
  <si>
    <t>Всего Главных экспертов</t>
  </si>
  <si>
    <t>Количество Главных экспертов, принявших участие в ГИА в форме ДЭ, который проводился в соответствии с ФГОС (ФГОС предусмотрен ДЭ в рамках ГИА)</t>
  </si>
  <si>
    <t>от предприятий:</t>
  </si>
  <si>
    <t>Количество Главных экспертов, принявших участие в ДЭ в рамках промежуточной аттестации</t>
  </si>
  <si>
    <t xml:space="preserve">Всего Главных экспертов с иной занятостью: </t>
  </si>
  <si>
    <t>Кол-во</t>
  </si>
  <si>
    <t xml:space="preserve">из них: </t>
  </si>
  <si>
    <t>2.1</t>
  </si>
  <si>
    <t>2.2</t>
  </si>
  <si>
    <t>2.3</t>
  </si>
  <si>
    <t>3</t>
  </si>
  <si>
    <t>4</t>
  </si>
  <si>
    <t>5</t>
  </si>
  <si>
    <t>6</t>
  </si>
  <si>
    <t>от образовательных организаций:</t>
  </si>
  <si>
    <t>иная занятость:</t>
  </si>
  <si>
    <t>Всего Главных экспертов от предприятий:</t>
  </si>
  <si>
    <t>Всего Главных экспертов от образовательных: организаций</t>
  </si>
  <si>
    <t>ФИО ЛЭ</t>
  </si>
  <si>
    <t xml:space="preserve">Оплата услуг линейных экспертов </t>
  </si>
  <si>
    <t>Место работы ЛЭ (полное наименование)</t>
  </si>
  <si>
    <t>ЛЭ от предприятия ДА/НЕТ</t>
  </si>
  <si>
    <t>ЛЭ от ОО ДА/НЕТ</t>
  </si>
  <si>
    <t>ЛЭ (иная деятельность) (самозанятость, пенсионер и т.д.) ДА/НЕТ</t>
  </si>
  <si>
    <t>оплачена услуга ЛЭ (да/нет)</t>
  </si>
  <si>
    <t>Вид аттестации (ГИА ФГОС/ГИА/ПА*</t>
  </si>
  <si>
    <t>ЛЭ входит в состав ГЭК (ДА/НЕТ) (в случае ГИА ФГОС или ГИА</t>
  </si>
  <si>
    <r>
      <t xml:space="preserve">ГЭ входит в состав ГЭК (ДА/НЕТ) 
</t>
    </r>
    <r>
      <rPr>
        <sz val="12"/>
        <color rgb="FF000000"/>
        <rFont val="Times New Roman"/>
        <family val="1"/>
        <charset val="204"/>
      </rPr>
      <t xml:space="preserve">
(в случае ГИА ФГОС или ГИА)</t>
    </r>
  </si>
  <si>
    <t>Форма № 7 «Информация о линейных экспертах (ЛЭ), принявших участие в демонстрационных экзаменах по стандартам Ворлдскиллс Россия»</t>
  </si>
  <si>
    <t xml:space="preserve">*ДЭ в рамках ГИА ФГОС  -  ДЭ состоялся в рамках ГИА  в соответствии с ФГОС СПО;  ДЭ ГИА – ДЭ состоялся в рамках ГИА по решению образовательной организации; ДЭ ПА – ДЭ состоялся в рамках промежуточной аттестации. </t>
  </si>
  <si>
    <t>Всего Линейных экспертов</t>
  </si>
  <si>
    <t>Количество Линейных экспертов, принявших участие в ГИА в форме ДЭ, который проводился в соответствии с ФГОС (ФГОС предусмотрен ДЭ в рамках ГИА)</t>
  </si>
  <si>
    <t>Количество Линейных экспертов, принявших участие в ДЭ в рамках промежуточной аттестации</t>
  </si>
  <si>
    <t>Всего Линейных экспертов от предприятий:</t>
  </si>
  <si>
    <t xml:space="preserve">Всего Линейных экспертов с иной занятостью: </t>
  </si>
  <si>
    <t>Всего Линейных экспертов от образовательных организаций:</t>
  </si>
  <si>
    <t>Количество Линейных экспертов, принявших участие в ГИА в форме ДЭ, который проводился по решению образовательных организаций (ФГОС не предусмотрен ДЭ в качестве обязательной формы ГИА):</t>
  </si>
  <si>
    <t>4.2</t>
  </si>
  <si>
    <t>4.3</t>
  </si>
  <si>
    <t>7</t>
  </si>
  <si>
    <t>Количество Главных экспертов, принявших участие в ГИА в форме ДЭ, который проводился по решению образовательных организаций (ФГОС не предусмотрен ДЭ в качестве обязательной формы ГИА):</t>
  </si>
  <si>
    <t>Наименование образовательной организации, на базе которой создан ЦПДЭ</t>
  </si>
  <si>
    <t>Количество участников ДЭ</t>
  </si>
  <si>
    <t>Закупка оборудования, руб.</t>
  </si>
  <si>
    <t>Закупка оборудования на 1 участника, руб.</t>
  </si>
  <si>
    <t>Расходные материалы, руб.</t>
  </si>
  <si>
    <t>Расходные материалы на 1 участника, руб.</t>
  </si>
  <si>
    <t>Оплата главного эксперта, руб.</t>
  </si>
  <si>
    <t>Оплата главного эксперта на 1 участника, руб.</t>
  </si>
  <si>
    <t>Оплата линейного эксперта на 1 участника, руб.</t>
  </si>
  <si>
    <t>Сопутствующие расходы (электроэнергия, водоснабжение), руб.</t>
  </si>
  <si>
    <t>Сопутствующие расходы (электроэнергия, водоснабжение) на 1 участника, руб.</t>
  </si>
  <si>
    <t>Источник финансирования (софинансирования)</t>
  </si>
  <si>
    <t>Форма № 8 «Объем затрат на проведение демонстрационного экзамена»</t>
  </si>
  <si>
    <t>Название предприятия (организации)</t>
  </si>
  <si>
    <t xml:space="preserve">Название образовательной организации </t>
  </si>
  <si>
    <t xml:space="preserve">Наименование компетенции Ворлдскиллс </t>
  </si>
  <si>
    <t>Наличие соглашения между Союзом и предприятием о признании результатов ДЭ</t>
  </si>
  <si>
    <t>Наличие договора сетевого взаимодействия</t>
  </si>
  <si>
    <t>Форма участия предприятия</t>
  </si>
  <si>
    <t>Направление экспертов для участия в оценке (да/нет)</t>
  </si>
  <si>
    <t>Предоставление площадки для ДЭ (да/нет)</t>
  </si>
  <si>
    <t>Предоставление расходных материалов (да/нет)</t>
  </si>
  <si>
    <t>Предоставление/аренда оборудования
(да/нет)</t>
  </si>
  <si>
    <t>Форма № 9 «Участие предприятий (организаций) в организации и проведении демонстрационных экзаменов (ДЭ) по стандартам Ворлдскиллс Россия»</t>
  </si>
  <si>
    <t>Средства массовой информации (СМИ)</t>
  </si>
  <si>
    <t>Общее количество освещений, публикаций</t>
  </si>
  <si>
    <t xml:space="preserve">Формы освещения, публикаций </t>
  </si>
  <si>
    <t xml:space="preserve">Ссылки на электронные ресурсы в сети Интернет </t>
  </si>
  <si>
    <t xml:space="preserve">Телевидение </t>
  </si>
  <si>
    <t xml:space="preserve">Радио </t>
  </si>
  <si>
    <t xml:space="preserve">Интернет </t>
  </si>
  <si>
    <t>Печатные издания</t>
  </si>
  <si>
    <t>Форма № 10 «Популяризация демонстрационного экзамена по стандартам Ворлдскиллс Россия в средствах массовой информации»</t>
  </si>
  <si>
    <t xml:space="preserve">Наименование </t>
  </si>
  <si>
    <t>Информация о демонстрационном экзамене</t>
  </si>
  <si>
    <t>Дата трансляции</t>
  </si>
  <si>
    <t xml:space="preserve">Ресурс трансляции </t>
  </si>
  <si>
    <t>Ссылка на доступ к видеозаписи (при наличии)</t>
  </si>
  <si>
    <t>Организация прямых трансляций хода проведения демонстрационного экзамена, в том числе с использованием общедоступных интернет ресурсов</t>
  </si>
  <si>
    <t>Форма № 11 «Информация об онлайн трансляциях хода проведения демонстрационного экзамена по стандартам Ворлдскиллс Россия»</t>
  </si>
  <si>
    <t>Оплата линейного эксперта, руб.</t>
  </si>
  <si>
    <t>Всего по программам подготовки квалифицированных рабочих, служащих (ППКРС)</t>
  </si>
  <si>
    <t>Ярославская область</t>
  </si>
  <si>
    <t>Департамент образования Ярославской области</t>
  </si>
  <si>
    <t>44.02.01.Дошкольное образование</t>
  </si>
  <si>
    <t>Да</t>
  </si>
  <si>
    <t>49.02.01. Физическая культура</t>
  </si>
  <si>
    <t>Колесова Надежда Александровна</t>
  </si>
  <si>
    <t>да</t>
  </si>
  <si>
    <t>нет</t>
  </si>
  <si>
    <t>ПА</t>
  </si>
  <si>
    <t>Нет</t>
  </si>
  <si>
    <t>Бахичева    Марина     Владимировна</t>
  </si>
  <si>
    <t>Петрова          Ольга      Алексеевна</t>
  </si>
  <si>
    <t>Репникова     Ольга Александровна</t>
  </si>
  <si>
    <t>Шемякина Татьяна Анатольевна</t>
  </si>
  <si>
    <t>Муниципальное дошкольное образовательное  учреждение детский сад № 99 город Рыбинск</t>
  </si>
  <si>
    <t>Ерастова Валентина Николаевна</t>
  </si>
  <si>
    <t>Муниципальное дошкольное образовательное  учреждение детский сад № 107 город Рыбинск</t>
  </si>
  <si>
    <t>Копилова Светлана Викторовна</t>
  </si>
  <si>
    <t>Муниципальное дошкольное образовательное  учреждение детский сад № 46 город Рыбинск</t>
  </si>
  <si>
    <t>Монахова    Жанна     Львовна</t>
  </si>
  <si>
    <t>Департамент образования Администрации городского округа город Рыбинск</t>
  </si>
  <si>
    <t>Мерзлякова     Яна       Евгеньевна</t>
  </si>
  <si>
    <t>Муниципальное дошкольное образовательное  учреждение детский сад № 116 город Рыбинск</t>
  </si>
  <si>
    <t>Кураева Виктория Вячеславовна</t>
  </si>
  <si>
    <t>Муниципальное дошкольное образовательное  учреждение детский сад № 114 город Рыбинск</t>
  </si>
  <si>
    <t>Белякова Марина Анатольевна</t>
  </si>
  <si>
    <t>Муниципальное общеобразовательное учреждение
Арефинская средняя общеобразовательная школа
Рыбинский МР  Ярославская область</t>
  </si>
  <si>
    <t>Бизина       Марина     Михайловна</t>
  </si>
  <si>
    <t xml:space="preserve">Муниципальное общеобразовательное учреждение средняя общеобразовательная школа № 44 города Рыбинска </t>
  </si>
  <si>
    <t>Булыгина       Елена       Леонидовна</t>
  </si>
  <si>
    <t xml:space="preserve">Муниципальное общеобразовательное учреждение средняя общеобразовательная школа № 20 города Рыбинска </t>
  </si>
  <si>
    <t>Гришин      Юрий      Андреевич</t>
  </si>
  <si>
    <t xml:space="preserve">Муниципальное общеобразовательное учреждение средняя общеобразовательная школа № 26 города Рыбинска </t>
  </si>
  <si>
    <t>Сметанникова       Лидия       Юрьевна</t>
  </si>
  <si>
    <t xml:space="preserve">Муниципальное общеобразовательное учреждение средняя общеобразовательная школа № 11 города Рыбинска </t>
  </si>
  <si>
    <t>Шостак      Ирина       Николаевна</t>
  </si>
  <si>
    <t xml:space="preserve">Муниципальное общеобразовательное учреждение средняя общеобразовательная школа № 3 города Рыбинска </t>
  </si>
  <si>
    <t>ГПОАУ ЯО Рыбинский профессионально-педагогический колледж</t>
  </si>
  <si>
    <t>Областной бюджет</t>
  </si>
  <si>
    <t>http://www.gou-rpk.ru/life/news/for-students/vypusk-zaochnogo-otdeleniya-2020-goda/</t>
  </si>
  <si>
    <t>43.02.10 Туризм</t>
  </si>
  <si>
    <t>15.02.01Монтаж и техническая эксплуатация промышленного оборудования (по отраслям)</t>
  </si>
  <si>
    <t>38.02.04 Коммерция (по отраслям)</t>
  </si>
  <si>
    <t>43.01.02 Парикмахер</t>
  </si>
  <si>
    <t>Иванова Лариса Михайловна</t>
  </si>
  <si>
    <t>Туризм</t>
  </si>
  <si>
    <t>Карасев Алексей Евгеньевич</t>
  </si>
  <si>
    <t>Инженерный дизайн CAD</t>
  </si>
  <si>
    <t>ГПОУ ЯО Ярославский колледж управления и профессиональных технологий</t>
  </si>
  <si>
    <t>Тютяева Наталья Васильевна</t>
  </si>
  <si>
    <t>Предпринимательство</t>
  </si>
  <si>
    <t>ГПОУ ЯО Ярославский торгово-экономический колледж</t>
  </si>
  <si>
    <t>Кретова Татьяна Геннадьевна</t>
  </si>
  <si>
    <t>Технология парикмахерского искусства</t>
  </si>
  <si>
    <t>ГПОАУ ЯО Ярославский колледж сервиса и дизайна</t>
  </si>
  <si>
    <t>Богданова Анастасия Александровна</t>
  </si>
  <si>
    <t>Видова Ирина Ивановна</t>
  </si>
  <si>
    <t>Абрамова Ольга Романовна</t>
  </si>
  <si>
    <t>Муштукова Ирина Вячеславовна</t>
  </si>
  <si>
    <t>Парикмахерское искусство</t>
  </si>
  <si>
    <t>ГПОУ ЯО Ярославский  колледж сервиса и дизайна</t>
  </si>
  <si>
    <t>Лебедева Майя Леонидовна</t>
  </si>
  <si>
    <t>ИП сеть парикмахерских салонов</t>
  </si>
  <si>
    <t>Кашперова Натават Фирузовна</t>
  </si>
  <si>
    <t>ИП парикмахерская "Ксюша"</t>
  </si>
  <si>
    <t>Панина Карина Бахтияровна</t>
  </si>
  <si>
    <t>ООО ТА "Дружный город"</t>
  </si>
  <si>
    <t>Хитрова Юлия Александровна</t>
  </si>
  <si>
    <t>ООО СТА "Яроблтур"</t>
  </si>
  <si>
    <t>Мартынова Светлана Викторовна</t>
  </si>
  <si>
    <t>ГПОУ ЯО Ярославский градостроительный колледж</t>
  </si>
  <si>
    <t>Исаев Александр Николаевич</t>
  </si>
  <si>
    <t>Государственный технический университет ,г. Ярославль</t>
  </si>
  <si>
    <t>Федорова Дарья Владимировна</t>
  </si>
  <si>
    <t>Якушин Павел Николаевич</t>
  </si>
  <si>
    <t>https://www.youtube.com</t>
  </si>
  <si>
    <t>https://www.youtube.com/watch?v=ioG-fG9UZ-U</t>
  </si>
  <si>
    <t>https://vk.com/distancegd1   http://www.rpcollege.ru/</t>
  </si>
  <si>
    <t>ГПОУ ЯО Рыбинский полиграфический колледж</t>
  </si>
  <si>
    <t>Бодунова Анна Владимировна</t>
  </si>
  <si>
    <t>ГИА ФГОС</t>
  </si>
  <si>
    <t>Департамент архитектурыи градостроительства Администрации городского округа город Рыбинск</t>
  </si>
  <si>
    <t>Чепцова Анастасия Сергеевна</t>
  </si>
  <si>
    <t xml:space="preserve">ООО «УниксПлюс»
г. Рыбинск
</t>
  </si>
  <si>
    <t>Волкова Татьяна Николаевна</t>
  </si>
  <si>
    <t xml:space="preserve">ООО "Виконда", 
г. Рыбинск
</t>
  </si>
  <si>
    <t>Никешина Лилия Олеговна</t>
  </si>
  <si>
    <t xml:space="preserve">«Event Эксперт»
рекламно-производственная компания г. Рыбинск
</t>
  </si>
  <si>
    <t>Новикова Алена Артёмовна</t>
  </si>
  <si>
    <t>Фриланс</t>
  </si>
  <si>
    <t>Павлова Любовь Вадимовна</t>
  </si>
  <si>
    <t>Графический дизайн</t>
  </si>
  <si>
    <t>https://pu47.edu.yar.ru/demonstratsionniy_ekzamen</t>
  </si>
  <si>
    <t>ООО "Красный октябрь"</t>
  </si>
  <si>
    <t>Эксплуатация сельскохозяйственных машин</t>
  </si>
  <si>
    <t>ГПОАУ ЯО Любимский аграрно-политехнический колледж</t>
  </si>
  <si>
    <t>Игнатьев Николай Николаевич</t>
  </si>
  <si>
    <t>Эскплуатация сельскохозяйственных машин</t>
  </si>
  <si>
    <t>Насыбуллин Рафаиль Мударисович</t>
  </si>
  <si>
    <t>ГПОАУ ЯО Ростовский колледж отраслевых технологий</t>
  </si>
  <si>
    <t>ГПОУ ЯО Мышкинский политехнический колледж</t>
  </si>
  <si>
    <t>Орлов Роман Николаевич</t>
  </si>
  <si>
    <t xml:space="preserve">да </t>
  </si>
  <si>
    <t>35.02.16 Эксплуатация и ремонт сельскохозяйственной техники и оборудования</t>
  </si>
  <si>
    <t>38.02.07 Банковское дело</t>
  </si>
  <si>
    <t>Гурьева Татьяна Евгеньевна</t>
  </si>
  <si>
    <t>Михеева Полина Николаевна</t>
  </si>
  <si>
    <t>ПАО "Сбербанк"</t>
  </si>
  <si>
    <t>Горшкова Светлана Андреевна</t>
  </si>
  <si>
    <t>ПАО "Промсвязьбанк"</t>
  </si>
  <si>
    <t>Денисова Оксана Андреевна</t>
  </si>
  <si>
    <t xml:space="preserve"> ООО "Капитал Лайф Страхование жизни, </t>
  </si>
  <si>
    <t>https://college-nevskogo.edu.yar.ru/demoekzamen</t>
  </si>
  <si>
    <t>Jitsi Meet</t>
  </si>
  <si>
    <t>https://drive.google.com/drive/u/0/folders/1pyGp0rsdgIKgNSjEe1rLmYL5F8iA7JQV</t>
  </si>
  <si>
    <t>29.01.05  Закройщик</t>
  </si>
  <si>
    <t>Атаманчук Екатерина Николаевна</t>
  </si>
  <si>
    <t>231.00 рубл</t>
  </si>
  <si>
    <t>ГПОАУ ЯОЛюбимский аграрно-политехнический колледж</t>
  </si>
  <si>
    <t>ГПОУ ЯО Переславский колледж им. А. Невского</t>
  </si>
  <si>
    <t>ГПОАУ ЯО Ярославский педагогический колледж</t>
  </si>
  <si>
    <t>ГПОУ ЯО Угличский индустриально-педагогический колледж</t>
  </si>
  <si>
    <t>Ярцева Ольга Александровна</t>
  </si>
  <si>
    <t>ООО Швейные линии</t>
  </si>
  <si>
    <t>Самсошко Эльвира Леонидовна</t>
  </si>
  <si>
    <t>Михайлова Екатерина Александровна</t>
  </si>
  <si>
    <t>ГПОУ ЯО Рыбинский колледж городской инфраструктуры</t>
  </si>
  <si>
    <t>110385.00                    ( по количеству рабочих мест)</t>
  </si>
  <si>
    <t>39560.00</t>
  </si>
  <si>
    <t>1978.00</t>
  </si>
  <si>
    <t>9240.00</t>
  </si>
  <si>
    <t>462.00</t>
  </si>
  <si>
    <t>8316.00</t>
  </si>
  <si>
    <t>415.00</t>
  </si>
  <si>
    <t>02.06-05.06.2020</t>
  </si>
  <si>
    <t>https://www.youtube.com/</t>
  </si>
  <si>
    <t>https://rkgi.edu.yar.ru/demonstratsionniy_ekzamen/demonstratsionniy_ekzamen_2020/fotootchet_tehnologiya_modi.html</t>
  </si>
  <si>
    <t>ГПОУ ЯО Пееславский колледж им. А. Невского   Банковское дело</t>
  </si>
  <si>
    <t>Бухгалтерский учет</t>
  </si>
  <si>
    <t>17.06.2020             18.06.2020              19.06.2020</t>
  </si>
  <si>
    <t>Платформа WSR</t>
  </si>
  <si>
    <t>ГПОУ ЯО Борисоглебский политехнический колледж</t>
  </si>
  <si>
    <t>Беляева Валентин Викторовна</t>
  </si>
  <si>
    <t>Бухгалтерский отчет</t>
  </si>
  <si>
    <t>Управление финансов администрации Борисоглебского муниципального района Ярославской области</t>
  </si>
  <si>
    <t>Шолина Елена николаевна</t>
  </si>
  <si>
    <t>Джексон-Смит Антоннета Алиевна</t>
  </si>
  <si>
    <t>ООО "Аграрник"</t>
  </si>
  <si>
    <t>Козлова Елена Александровна</t>
  </si>
  <si>
    <t>ГПОУ ЯО Ярославский колледж индустрии питания</t>
  </si>
  <si>
    <t xml:space="preserve"> нет</t>
  </si>
  <si>
    <t>231 руб/час</t>
  </si>
  <si>
    <t xml:space="preserve"> оплата за час</t>
  </si>
  <si>
    <t>Наименование компетенции, по которой проходил ДЭ</t>
  </si>
  <si>
    <t>Администрирование отеля</t>
  </si>
  <si>
    <t>Технологии моды</t>
  </si>
  <si>
    <t xml:space="preserve"> Боровских Екатерина Алексеевна </t>
  </si>
  <si>
    <t>ООО "Леруа 
Марлен Восток" (руководитель службы персонала)</t>
  </si>
  <si>
    <t>Белоус Дина Равильевна</t>
  </si>
  <si>
    <t xml:space="preserve">Черняк Елена Ярославовна </t>
  </si>
  <si>
    <t>ООО "Ринг 
Примьер Отель"</t>
  </si>
  <si>
    <t xml:space="preserve">Горбачёва Наталья Алексеевна </t>
  </si>
  <si>
    <t>да (председатель)</t>
  </si>
  <si>
    <t>«Авторского
 ателье Натальи Горбачёвой»</t>
  </si>
  <si>
    <t>Веретенникова 
Марина Александровна</t>
  </si>
  <si>
    <t xml:space="preserve">ГПОУ ЯО Ярославский 
колледж управления и профессиональных технологий </t>
  </si>
  <si>
    <t>Суворова
 Вера Валентиновна</t>
  </si>
  <si>
    <t xml:space="preserve">
 ГИА</t>
  </si>
  <si>
    <t xml:space="preserve"> ГИА</t>
  </si>
  <si>
    <t>Пономарёва Наталья Валерьевна</t>
  </si>
  <si>
    <t>ГПОАУ ЯО Ярославский 
колледж  сервиса и дизайна</t>
  </si>
  <si>
    <t xml:space="preserve">ГПОУ ЯО Ярославский колледж 
управления и профессиональных технологий </t>
  </si>
  <si>
    <t xml:space="preserve">  ГИА ФГОС 
</t>
  </si>
  <si>
    <t>ГИА</t>
  </si>
  <si>
    <t>43.01.09 Повар, кондитер</t>
  </si>
  <si>
    <t>Логинова Наталия Михайловна</t>
  </si>
  <si>
    <t xml:space="preserve">Сиденкова Екатерина Валериановна </t>
  </si>
  <si>
    <t>Ресторанный комплекс «Ванильное небо» г.Ярославль</t>
  </si>
  <si>
    <t xml:space="preserve">Гущин Ян Валентинович    </t>
  </si>
  <si>
    <t xml:space="preserve">Благова Наталья Викторовна </t>
  </si>
  <si>
    <t xml:space="preserve"> Технологии моды</t>
  </si>
  <si>
    <t xml:space="preserve"> Поварское дело</t>
  </si>
  <si>
    <t>Газета в печатном формате</t>
  </si>
  <si>
    <t>youtu.be</t>
  </si>
  <si>
    <t>https://youtu.be/oXUsls3EbVU</t>
  </si>
  <si>
    <t>https://youtu.be/hWv61zs5S6U</t>
  </si>
  <si>
    <t>https://youtu.be/fVDNBPCrAaw</t>
  </si>
  <si>
    <t>https://youtu.be/9zZfn2TcOxw</t>
  </si>
  <si>
    <t>https://youtu.be/2D_Qv5bmzDc</t>
  </si>
  <si>
    <t>https://youtu.be/2POZTffSBQw</t>
  </si>
  <si>
    <t>https://youtu.be/5VNvE-4tYnY</t>
  </si>
  <si>
    <t>https://youtu.be/zNC-Iqbq6JQ</t>
  </si>
  <si>
    <t>https://youtu.be/PfYSagUDhv0</t>
  </si>
  <si>
    <t>https://youtu.be/nRjDZVm9pKg</t>
  </si>
  <si>
    <t>ГПОУ ЯО Ярославский колледж индустрии питания  Поварское дело</t>
  </si>
  <si>
    <t>ГПОУ ЯО Борисоглебский политехнический колледэж Бухгалтерский учет</t>
  </si>
  <si>
    <t>ГПОУ ЯО Рыбинский полиграфический колледж Графический дизайнер</t>
  </si>
  <si>
    <t>новостной сюжет</t>
  </si>
  <si>
    <t xml:space="preserve"> Дошкольное воспитание</t>
  </si>
  <si>
    <t>Физическая культура, спорт и фитнес</t>
  </si>
  <si>
    <t xml:space="preserve"> Графический дизайн</t>
  </si>
  <si>
    <t xml:space="preserve"> Банковское дело</t>
  </si>
  <si>
    <t>Поварсское дело</t>
  </si>
  <si>
    <t>Дошкольное воспитание</t>
  </si>
  <si>
    <t xml:space="preserve"> Физическая культура, спорт и фитнес</t>
  </si>
  <si>
    <t>Администрирование
 отеля.</t>
  </si>
  <si>
    <t>Поварское дело</t>
  </si>
  <si>
    <t xml:space="preserve">Астафьева Наталья Николаевна </t>
  </si>
  <si>
    <t>ГПОУ ЯО Ярославский колледж
индустрии питания</t>
  </si>
  <si>
    <t xml:space="preserve">Васильева Людмила Николаевна                       </t>
  </si>
  <si>
    <t xml:space="preserve">Морозов Иван Николаевич                        </t>
  </si>
  <si>
    <t xml:space="preserve">Иванова Мария Сергеевна </t>
  </si>
  <si>
    <t>новостные сюжеты</t>
  </si>
  <si>
    <t>https://youtu.be/_jZnC3MSKF8</t>
  </si>
  <si>
    <t>https://youtu.be/R5F_4NXlvE8</t>
  </si>
  <si>
    <t>https://youtu.be/5VR5dhft0ps</t>
  </si>
  <si>
    <t>https://youtu.be/JZ-qNeVGBKA</t>
  </si>
  <si>
    <t>https://youtu.be/YqFP6QScn1s</t>
  </si>
  <si>
    <t>https://youtu.be/jckR8EkkcQA</t>
  </si>
  <si>
    <t>ГПОУ ЯО  Ярославский профессиональный колледж № 21  Поварское дело</t>
  </si>
  <si>
    <t>ГПОУ ЯО Рыбинский колледж городской инфраструктуры      Технологии моды</t>
  </si>
  <si>
    <t>zoom</t>
  </si>
  <si>
    <t>https://yar-kip.edu.yar.ru/demonstratsionniy_ekzamen/demonstratsionniy_ekzamen.html</t>
  </si>
  <si>
    <t>18.06.2020 -19.06.2020</t>
  </si>
  <si>
    <t>ГПОУ ЯО Гаврилов-Ямский политехнический колледж Парикмахерское искусство</t>
  </si>
  <si>
    <t>ГПОУ ЯО Гаврилов-Ямский политехнический колледж  Поварское дело</t>
  </si>
  <si>
    <t>ГПОУ ЯО Гаврилов-Ямский политехнический колледж</t>
  </si>
  <si>
    <t>Муниципальное бюджетное учреждение "Центр обеспечения функционирования муниципальных образовательных учреждений  Борисоглебского МР ЯО</t>
  </si>
  <si>
    <t>Астафьева Наталья Николаевна</t>
  </si>
  <si>
    <t>Васильева Людмила Николаевна</t>
  </si>
  <si>
    <t>Морозов Иван Николаевич</t>
  </si>
  <si>
    <t>Базанкова Екатерина Валентиновна</t>
  </si>
  <si>
    <t>парикмахерская г. Гаврилов-Ям</t>
  </si>
  <si>
    <t>Чагина Анастасия Алексеевна</t>
  </si>
  <si>
    <t>салон "Фабрика красоты" г. Гаврилов-Ям</t>
  </si>
  <si>
    <t>Федорова Алёна Алексеевна</t>
  </si>
  <si>
    <t>ГПОАУ  ЯО Ярославский 
колледж гостиничного и строительного сервиса</t>
  </si>
  <si>
    <t xml:space="preserve">Приложение </t>
  </si>
  <si>
    <t xml:space="preserve">головное учреждение </t>
  </si>
  <si>
    <t>государственное профессиональное образовательное учреждение Ярославской области Ярославский колледж управления и профессиональных технологий</t>
  </si>
  <si>
    <t>государственное профессиональное образовательное автономное  учреждение Ярославской области Рыбинский профессионально-педагогический колледж</t>
  </si>
  <si>
    <t>государственное профессиональное образовательное автономное  учреждение Ярославской области Любимский аграрно-политехнический колледж</t>
  </si>
  <si>
    <t>государственное профессиональное образовательное учреждение Ярославской области  Борисоглебский политехнический колледж</t>
  </si>
  <si>
    <t>государственное профессиональное образовательное учреждение Ярославской области  Гаврилов-Ямский политехнический колледж</t>
  </si>
  <si>
    <t>государственное профессиональное образовательное учреждение Ярославской области Переславский колледж им. А. Невского</t>
  </si>
  <si>
    <t>государственное профессиональное образовательное учреждение Ярославской области Рыбинский колледж городской инфраструктуры</t>
  </si>
  <si>
    <t>государственное профессиональное образовательное учреждение Ярославской области Рыбинский полиграфический колледж</t>
  </si>
  <si>
    <t>государственное профессиональное образовательное автономное  учреждение Ярославской области Угличский аграрно-политехнический колледж</t>
  </si>
  <si>
    <t xml:space="preserve">государственное профессиональное образовательное учреждение Ярославской области Угличский индустриально-педагогический колледж </t>
  </si>
  <si>
    <t>государственное профессиональное образовательное учреждение Ярославской области Ярославский градостроительный колледж</t>
  </si>
  <si>
    <t>государственное профессиональное образовательное учреждение Ярославской области Ярославский колледж идустрии питания</t>
  </si>
  <si>
    <t>государственное профессиональное образовательное учреждение Ярославской области Ярославский политехнический колледж № 24</t>
  </si>
  <si>
    <t>государственное профессиональное образовательное учреждение Ярославской области Ярославский профессиональный колледж № 21</t>
  </si>
  <si>
    <t>государственное профессиональное образовательное автономное  учреждение Ярославской области "Ярославский промышленно-экономический колледж им. Н.П. Пастухова"</t>
  </si>
  <si>
    <t>департамент образования Ярославской области</t>
  </si>
  <si>
    <t>54.01.20 Графический дизайнер</t>
  </si>
  <si>
    <t>38.02.01 Экономика и бухгалтерский учет</t>
  </si>
  <si>
    <t>43.02.11 Гостиничный сервис</t>
  </si>
  <si>
    <t>29.01.05 Закройщик</t>
  </si>
  <si>
    <r>
      <t xml:space="preserve">Количество выпускников, получивших по итогам государственной итоговой аттестации в форме демонстрационного экзамена отметку </t>
    </r>
    <r>
      <rPr>
        <b/>
        <sz val="12"/>
        <rFont val="Times New Roman"/>
        <family val="1"/>
        <charset val="204"/>
      </rPr>
      <t>«отлично»</t>
    </r>
    <r>
      <rPr>
        <sz val="12"/>
        <rFont val="Times New Roman"/>
        <family val="1"/>
        <charset val="204"/>
      </rPr>
      <t xml:space="preserve"> в соответствии с методикой перевода результатов демонстрационного экзамен в оценку, изложенной в Методических рекомендациях о проведении аттестации с использованием механизма демонстрационного экзамена, утвержденных распоряжением Министерства просвещения Российской Федерации от 01.04.2019 № Р-42. </t>
    </r>
  </si>
  <si>
    <t>49 (без учета образовательных организаций  ФСИН)</t>
  </si>
  <si>
    <t>https://vk.com/yarkip_public?w=wall-179506744_446</t>
  </si>
  <si>
    <t xml:space="preserve">https://yar-kip.edu.yar.ru/ </t>
  </si>
  <si>
    <t>сайты образовательных организаций (новостные сюжеты, прямые транляции, публикации для участников ДЭ, документация  ДЭ лрограмма ГИА)
социальные сети образовательных организаций</t>
  </si>
  <si>
    <t>Телеканал Россия 1 
https://www.youtube.com/watch?v=U6epQ9vJwbc</t>
  </si>
  <si>
    <t>Телеканал Первый Ярославский
https://www.youtube.com/watch?v=nHeb0AkTzdk&amp;feature=youtu.be</t>
  </si>
  <si>
    <t>Телеканал Вести Ярославль  
https://www.youtube.com/watch?v=8VYwexOK7X8&amp;feature=youtu.be</t>
  </si>
  <si>
    <t>Абдрашитова Галина Владимировна, (4852) 252714, Abdrashitova@yarregion.ru 
Малиновская Лариса Германовна, руководитель Регионального координационного центро движения «WorldSkills Russia» в Ярославской области, (4852) 32-75-74,  orgotdel.crtdu@yandex.ru</t>
  </si>
  <si>
    <t>17,526*</t>
  </si>
  <si>
    <t>4,476*</t>
  </si>
  <si>
    <t>* Расчет произведён в соответствии с предложенной ФГАУ «Фонд новых форм развития образования» (проектный офис национального проекта «Образование») методикой расчета показателей федерального проекта "Молодые профессионалы (Повышение конкурентоспособности профессионального образования)" (накопительным итогом, с учетом показателей предыдущих периодов). 
Для расчета учитывался планируемый выпуск по программам среднего профессионального образования 2020 году, согласно данным по форме СПО-1.</t>
  </si>
  <si>
    <t>2262*</t>
  </si>
  <si>
    <t>4846*</t>
  </si>
  <si>
    <t>7108*</t>
  </si>
  <si>
    <t>* Расчет произведен на основании предоставленных образовательными организациями данных. Точное количество выпускников будет известно после заполнения формы СПО-1.</t>
  </si>
  <si>
    <t>государственное профессиональное образовательное автономное  учреждение Ярославской области Рыбинский промышленно-экономический колледж</t>
  </si>
  <si>
    <t>государственное профессиональное образовательное автономное  учреждение Ярославской области Ярославский колледж сервиса и дизайна</t>
  </si>
  <si>
    <t>7108**</t>
  </si>
  <si>
    <t>** Расчет произведен на основании предоставленных образовательными организациями данных. Точное количество выпускников будет известно после заполнения формы СПО-1.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</si>
</sst>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0" fontId="4" fillId="0" borderId="0" xfId="0" applyFont="1" applyAlignment="1"/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0" xfId="0" applyBorder="1"/>
    <xf numFmtId="0" fontId="9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0" fillId="2" borderId="10" xfId="0" applyFill="1" applyBorder="1"/>
    <xf numFmtId="0" fontId="3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center" wrapText="1"/>
    </xf>
    <xf numFmtId="0" fontId="15" fillId="0" borderId="10" xfId="1" applyBorder="1" applyAlignment="1" applyProtection="1">
      <alignment horizontal="justify" vertical="center" wrapText="1"/>
    </xf>
    <xf numFmtId="0" fontId="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top" wrapText="1"/>
    </xf>
    <xf numFmtId="0" fontId="16" fillId="0" borderId="10" xfId="1" applyFont="1" applyBorder="1" applyAlignment="1" applyProtection="1">
      <alignment horizontal="justify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15" fillId="0" borderId="10" xfId="1" applyFont="1" applyBorder="1" applyAlignment="1" applyProtection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left" vertical="top" wrapText="1"/>
    </xf>
    <xf numFmtId="49" fontId="1" fillId="0" borderId="10" xfId="0" applyNumberFormat="1" applyFont="1" applyBorder="1" applyAlignment="1">
      <alignment horizontal="justify" vertical="top" wrapText="1"/>
    </xf>
    <xf numFmtId="0" fontId="15" fillId="0" borderId="10" xfId="1" applyBorder="1" applyAlignment="1" applyProtection="1">
      <alignment horizontal="justify" vertical="top" wrapText="1"/>
    </xf>
    <xf numFmtId="0" fontId="5" fillId="0" borderId="5" xfId="0" applyFont="1" applyBorder="1" applyAlignment="1">
      <alignment horizontal="left" vertical="center" wrapText="1"/>
    </xf>
    <xf numFmtId="4" fontId="4" fillId="3" borderId="10" xfId="0" applyNumberFormat="1" applyFont="1" applyFill="1" applyBorder="1" applyAlignment="1">
      <alignment horizontal="center" vertical="center" wrapText="1"/>
    </xf>
    <xf numFmtId="0" fontId="0" fillId="0" borderId="19" xfId="0" applyBorder="1"/>
    <xf numFmtId="0" fontId="2" fillId="0" borderId="10" xfId="0" applyFont="1" applyBorder="1" applyAlignment="1">
      <alignment horizontal="justify" vertical="center" wrapText="1"/>
    </xf>
    <xf numFmtId="0" fontId="0" fillId="0" borderId="21" xfId="0" applyBorder="1"/>
    <xf numFmtId="0" fontId="4" fillId="0" borderId="1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21" fillId="0" borderId="0" xfId="0" applyFont="1"/>
    <xf numFmtId="0" fontId="4" fillId="0" borderId="0" xfId="0" applyFont="1"/>
    <xf numFmtId="2" fontId="4" fillId="0" borderId="10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9" fontId="4" fillId="0" borderId="5" xfId="0" applyNumberFormat="1" applyFont="1" applyFill="1" applyBorder="1" applyAlignment="1">
      <alignment horizontal="center" vertical="center" wrapText="1"/>
    </xf>
    <xf numFmtId="10" fontId="5" fillId="0" borderId="5" xfId="0" applyNumberFormat="1" applyFont="1" applyFill="1" applyBorder="1" applyAlignment="1">
      <alignment horizontal="center" vertical="center" wrapText="1"/>
    </xf>
    <xf numFmtId="10" fontId="5" fillId="0" borderId="5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0" xfId="0" applyFont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2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077;&#1082;&#1089;&#1072;&#1085;&#1076;&#1088;\Downloads\&#1055;&#1050;%2021%20&#1055;&#1088;&#1080;&#1083;&#1086;&#1078;&#1077;&#1085;&#1080;&#1077;%20&#8470;1%20(13790431%20v1)_1%20(3)%20(1)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 отчета"/>
      <sheetName val="форма № 1"/>
      <sheetName val="форма № 2"/>
      <sheetName val="форма № 3"/>
      <sheetName val="Форма № 4"/>
      <sheetName val="форма № 5"/>
      <sheetName val="форма № 6"/>
      <sheetName val="форма № 7"/>
      <sheetName val="форма № 8"/>
      <sheetName val="форма № 9"/>
      <sheetName val="форма № 10"/>
      <sheetName val="форма № 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pu47.edu.yar.ru/demonstratsionniy_ekzamen" TargetMode="External"/><Relationship Id="rId7" Type="http://schemas.openxmlformats.org/officeDocument/2006/relationships/hyperlink" Target="https://yar-kip.edu.yar.ru/" TargetMode="External"/><Relationship Id="rId2" Type="http://schemas.openxmlformats.org/officeDocument/2006/relationships/hyperlink" Target="https://vk.com/distancegd1" TargetMode="External"/><Relationship Id="rId1" Type="http://schemas.openxmlformats.org/officeDocument/2006/relationships/hyperlink" Target="http://www.gou-rpk.ru/life/news/for-students/vypusk-zaochnogo-otdeleniya-2020-goda/" TargetMode="External"/><Relationship Id="rId6" Type="http://schemas.openxmlformats.org/officeDocument/2006/relationships/hyperlink" Target="https://vk.com/yarkip_public?w=wall-179506744_446" TargetMode="External"/><Relationship Id="rId5" Type="http://schemas.openxmlformats.org/officeDocument/2006/relationships/hyperlink" Target="https://yar-kip.edu.yar.ru/demonstratsionniy_ekzamen/demonstratsionniy_ekzamen.html" TargetMode="External"/><Relationship Id="rId4" Type="http://schemas.openxmlformats.org/officeDocument/2006/relationships/hyperlink" Target="https://college-nevskogo.edu.yar.ru/demoekzamen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R5F_4NXlvE8" TargetMode="External"/><Relationship Id="rId13" Type="http://schemas.openxmlformats.org/officeDocument/2006/relationships/printerSettings" Target="../printerSettings/printerSettings11.bin"/><Relationship Id="rId3" Type="http://schemas.openxmlformats.org/officeDocument/2006/relationships/hyperlink" Target="https://youtu.be/nRjDZVm9pKg" TargetMode="External"/><Relationship Id="rId7" Type="http://schemas.openxmlformats.org/officeDocument/2006/relationships/hyperlink" Target="https://youtu.be/_jZnC3MSKF8" TargetMode="External"/><Relationship Id="rId12" Type="http://schemas.openxmlformats.org/officeDocument/2006/relationships/hyperlink" Target="https://yar-kip.edu.yar.ru/demonstratsionniy_ekzamen/demonstratsionniy_ekzamen.html" TargetMode="External"/><Relationship Id="rId2" Type="http://schemas.openxmlformats.org/officeDocument/2006/relationships/hyperlink" Target="https://drive.google.com/drive/u/0/folders/1pyGp0rsdgIKgNSjEe1rLmYL5F8iA7JQV" TargetMode="External"/><Relationship Id="rId1" Type="http://schemas.openxmlformats.org/officeDocument/2006/relationships/hyperlink" Target="https://www.youtube.com/" TargetMode="External"/><Relationship Id="rId6" Type="http://schemas.openxmlformats.org/officeDocument/2006/relationships/hyperlink" Target="https://youtu.be/2POZTffSBQw" TargetMode="External"/><Relationship Id="rId11" Type="http://schemas.openxmlformats.org/officeDocument/2006/relationships/hyperlink" Target="https://youtu.be/jckR8EkkcQA" TargetMode="External"/><Relationship Id="rId5" Type="http://schemas.openxmlformats.org/officeDocument/2006/relationships/hyperlink" Target="https://youtu.be/5VNvE-4tYnY" TargetMode="External"/><Relationship Id="rId10" Type="http://schemas.openxmlformats.org/officeDocument/2006/relationships/hyperlink" Target="https://youtu.be/YqFP6QScn1s" TargetMode="External"/><Relationship Id="rId4" Type="http://schemas.openxmlformats.org/officeDocument/2006/relationships/hyperlink" Target="https://youtu.be/zNC-Iqbq6JQ" TargetMode="External"/><Relationship Id="rId9" Type="http://schemas.openxmlformats.org/officeDocument/2006/relationships/hyperlink" Target="https://youtu.be/5VR5dhft0p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H21" sqref="H21:R21"/>
    </sheetView>
  </sheetViews>
  <sheetFormatPr defaultRowHeight="15" x14ac:dyDescent="0.25"/>
  <sheetData>
    <row r="1" spans="1:18" ht="15.75" x14ac:dyDescent="0.25">
      <c r="N1" s="96" t="s">
        <v>407</v>
      </c>
      <c r="O1" s="96"/>
      <c r="P1" s="96"/>
      <c r="Q1" s="96"/>
      <c r="R1" s="96"/>
    </row>
    <row r="2" spans="1:18" ht="15.75" x14ac:dyDescent="0.25">
      <c r="N2" s="1"/>
      <c r="O2" s="1"/>
      <c r="P2" s="1"/>
      <c r="Q2" s="1"/>
      <c r="R2" s="1"/>
    </row>
    <row r="5" spans="1:18" ht="14.45" customHeight="1" x14ac:dyDescent="0.25">
      <c r="A5" s="101" t="s">
        <v>7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</row>
    <row r="6" spans="1:18" ht="14.45" customHeight="1" x14ac:dyDescent="0.25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</row>
    <row r="7" spans="1:18" ht="14.4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</row>
    <row r="8" spans="1:18" ht="14.45" customHeight="1" x14ac:dyDescent="0.2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</row>
    <row r="9" spans="1:18" ht="14.45" customHeight="1" x14ac:dyDescent="0.25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</row>
    <row r="10" spans="1:18" ht="14.45" customHeight="1" x14ac:dyDescent="0.25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</row>
    <row r="11" spans="1:18" ht="14.45" customHeight="1" x14ac:dyDescent="0.25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</row>
    <row r="14" spans="1:18" ht="19.5" thickBot="1" x14ac:dyDescent="0.3">
      <c r="A14" s="97" t="s">
        <v>8</v>
      </c>
      <c r="B14" s="98"/>
      <c r="C14" s="98"/>
      <c r="D14" s="98"/>
      <c r="E14" s="98"/>
      <c r="F14" s="98"/>
      <c r="G14" s="98"/>
      <c r="H14" s="93" t="s">
        <v>170</v>
      </c>
      <c r="I14" s="93"/>
      <c r="J14" s="93"/>
      <c r="K14" s="93"/>
      <c r="L14" s="93"/>
      <c r="M14" s="93"/>
      <c r="N14" s="93"/>
      <c r="O14" s="93"/>
      <c r="P14" s="93"/>
      <c r="Q14" s="93"/>
      <c r="R14" s="93"/>
    </row>
    <row r="17" spans="1:18" x14ac:dyDescent="0.25">
      <c r="A17" s="99" t="s">
        <v>0</v>
      </c>
      <c r="B17" s="99"/>
      <c r="C17" s="99"/>
      <c r="D17" s="99"/>
      <c r="E17" s="99"/>
      <c r="F17" s="99"/>
      <c r="G17" s="99"/>
      <c r="H17" s="100" t="s">
        <v>171</v>
      </c>
      <c r="I17" s="100"/>
      <c r="J17" s="100"/>
      <c r="K17" s="100"/>
      <c r="L17" s="100"/>
      <c r="M17" s="100"/>
      <c r="N17" s="100"/>
      <c r="O17" s="100"/>
      <c r="P17" s="100"/>
      <c r="Q17" s="100"/>
      <c r="R17" s="100"/>
    </row>
    <row r="18" spans="1:18" ht="54.6" customHeight="1" thickBot="1" x14ac:dyDescent="0.3">
      <c r="A18" s="99"/>
      <c r="B18" s="99"/>
      <c r="C18" s="99"/>
      <c r="D18" s="99"/>
      <c r="E18" s="99"/>
      <c r="F18" s="99"/>
      <c r="G18" s="99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</row>
    <row r="21" spans="1:18" ht="52.5" customHeight="1" thickBot="1" x14ac:dyDescent="0.35">
      <c r="A21" s="91" t="s">
        <v>9</v>
      </c>
      <c r="B21" s="91"/>
      <c r="C21" s="91"/>
      <c r="D21" s="91"/>
      <c r="E21" s="91"/>
      <c r="F21" s="91"/>
      <c r="G21" s="91"/>
      <c r="H21" s="92" t="s">
        <v>437</v>
      </c>
      <c r="I21" s="93"/>
      <c r="J21" s="93"/>
      <c r="K21" s="93"/>
      <c r="L21" s="93"/>
      <c r="M21" s="93"/>
      <c r="N21" s="93"/>
      <c r="O21" s="93"/>
      <c r="P21" s="93"/>
      <c r="Q21" s="93"/>
      <c r="R21" s="93"/>
    </row>
    <row r="22" spans="1:18" x14ac:dyDescent="0.25">
      <c r="H22" s="94" t="s">
        <v>1</v>
      </c>
      <c r="I22" s="95"/>
      <c r="J22" s="95"/>
      <c r="K22" s="95"/>
      <c r="L22" s="95"/>
      <c r="M22" s="95"/>
      <c r="N22" s="95"/>
      <c r="O22" s="95"/>
      <c r="P22" s="95"/>
      <c r="Q22" s="95"/>
      <c r="R22" s="95"/>
    </row>
  </sheetData>
  <mergeCells count="9">
    <mergeCell ref="A21:G21"/>
    <mergeCell ref="H21:R21"/>
    <mergeCell ref="H22:R22"/>
    <mergeCell ref="N1:R1"/>
    <mergeCell ref="A14:G14"/>
    <mergeCell ref="H14:R14"/>
    <mergeCell ref="A17:G18"/>
    <mergeCell ref="H17:R18"/>
    <mergeCell ref="A5:R11"/>
  </mergeCells>
  <pageMargins left="0.7" right="0.7" top="0.75" bottom="0.75" header="0.3" footer="0.3"/>
  <pageSetup paperSize="9" scale="2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opLeftCell="C1" workbookViewId="0">
      <selection activeCell="C13" sqref="C13:C17"/>
    </sheetView>
  </sheetViews>
  <sheetFormatPr defaultRowHeight="15" x14ac:dyDescent="0.25"/>
  <cols>
    <col min="2" max="2" width="26.42578125" customWidth="1"/>
    <col min="3" max="3" width="29.5703125" customWidth="1"/>
    <col min="4" max="4" width="24.140625" customWidth="1"/>
    <col min="5" max="5" width="17.5703125" customWidth="1"/>
    <col min="6" max="6" width="18.28515625" customWidth="1"/>
    <col min="7" max="7" width="16.42578125" customWidth="1"/>
    <col min="8" max="8" width="16.7109375" customWidth="1"/>
    <col min="9" max="9" width="16.140625" customWidth="1"/>
    <col min="10" max="10" width="15.140625" customWidth="1"/>
  </cols>
  <sheetData>
    <row r="2" spans="1:10" ht="14.45" customHeight="1" x14ac:dyDescent="0.25">
      <c r="A2" s="102" t="s">
        <v>151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4.45" customHeight="1" x14ac:dyDescent="0.25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5" spans="1:10" ht="30.6" customHeight="1" x14ac:dyDescent="0.25">
      <c r="A5" s="153" t="s">
        <v>2</v>
      </c>
      <c r="B5" s="142" t="s">
        <v>141</v>
      </c>
      <c r="C5" s="142" t="s">
        <v>142</v>
      </c>
      <c r="D5" s="142" t="s">
        <v>143</v>
      </c>
      <c r="E5" s="142" t="s">
        <v>144</v>
      </c>
      <c r="F5" s="142" t="s">
        <v>145</v>
      </c>
      <c r="G5" s="142" t="s">
        <v>146</v>
      </c>
      <c r="H5" s="142"/>
      <c r="I5" s="142"/>
      <c r="J5" s="142"/>
    </row>
    <row r="6" spans="1:10" ht="62.45" customHeight="1" x14ac:dyDescent="0.25">
      <c r="A6" s="153"/>
      <c r="B6" s="142"/>
      <c r="C6" s="142"/>
      <c r="D6" s="142"/>
      <c r="E6" s="142"/>
      <c r="F6" s="142"/>
      <c r="G6" s="142" t="s">
        <v>147</v>
      </c>
      <c r="H6" s="142" t="s">
        <v>148</v>
      </c>
      <c r="I6" s="142" t="s">
        <v>149</v>
      </c>
      <c r="J6" s="142" t="s">
        <v>150</v>
      </c>
    </row>
    <row r="7" spans="1:10" ht="10.15" customHeight="1" x14ac:dyDescent="0.25">
      <c r="A7" s="153"/>
      <c r="B7" s="142"/>
      <c r="C7" s="142"/>
      <c r="D7" s="142"/>
      <c r="E7" s="142"/>
      <c r="F7" s="142"/>
      <c r="G7" s="142"/>
      <c r="H7" s="142"/>
      <c r="I7" s="142"/>
      <c r="J7" s="142"/>
    </row>
    <row r="8" spans="1:10" hidden="1" x14ac:dyDescent="0.25">
      <c r="A8" s="153"/>
      <c r="B8" s="142"/>
      <c r="C8" s="142"/>
      <c r="D8" s="142"/>
      <c r="E8" s="142"/>
      <c r="F8" s="142"/>
      <c r="G8" s="142"/>
      <c r="H8" s="142"/>
      <c r="I8" s="142"/>
      <c r="J8" s="142"/>
    </row>
    <row r="9" spans="1:10" ht="47.25" x14ac:dyDescent="0.25">
      <c r="A9" s="26">
        <v>1</v>
      </c>
      <c r="B9" s="26" t="s">
        <v>263</v>
      </c>
      <c r="C9" s="32" t="s">
        <v>265</v>
      </c>
      <c r="D9" s="26" t="s">
        <v>264</v>
      </c>
      <c r="E9" s="32" t="s">
        <v>177</v>
      </c>
      <c r="F9" s="32" t="s">
        <v>177</v>
      </c>
      <c r="G9" s="26" t="s">
        <v>177</v>
      </c>
      <c r="H9" s="26" t="s">
        <v>177</v>
      </c>
      <c r="I9" s="26" t="s">
        <v>176</v>
      </c>
      <c r="J9" s="26" t="s">
        <v>176</v>
      </c>
    </row>
    <row r="10" spans="1:10" ht="47.25" x14ac:dyDescent="0.25">
      <c r="A10" s="21">
        <v>2</v>
      </c>
      <c r="B10" s="26" t="s">
        <v>293</v>
      </c>
      <c r="C10" s="26" t="s">
        <v>296</v>
      </c>
      <c r="D10" s="32" t="s">
        <v>350</v>
      </c>
      <c r="E10" s="26" t="s">
        <v>177</v>
      </c>
      <c r="F10" s="26" t="s">
        <v>177</v>
      </c>
      <c r="G10" s="26" t="s">
        <v>176</v>
      </c>
      <c r="H10" s="26" t="s">
        <v>177</v>
      </c>
      <c r="I10" s="26" t="s">
        <v>177</v>
      </c>
      <c r="J10" s="26" t="s">
        <v>177</v>
      </c>
    </row>
    <row r="11" spans="1:10" ht="47.25" x14ac:dyDescent="0.25">
      <c r="A11" s="21">
        <v>3</v>
      </c>
      <c r="B11" s="32" t="s">
        <v>347</v>
      </c>
      <c r="C11" s="32" t="s">
        <v>319</v>
      </c>
      <c r="D11" s="32" t="s">
        <v>351</v>
      </c>
      <c r="E11" s="32" t="s">
        <v>177</v>
      </c>
      <c r="F11" s="32" t="s">
        <v>177</v>
      </c>
      <c r="G11" s="32" t="s">
        <v>176</v>
      </c>
      <c r="H11" s="32" t="s">
        <v>177</v>
      </c>
      <c r="I11" s="32" t="s">
        <v>177</v>
      </c>
      <c r="J11" s="32" t="s">
        <v>177</v>
      </c>
    </row>
    <row r="12" spans="1:10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0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spans="1:10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0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0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</row>
  </sheetData>
  <mergeCells count="12">
    <mergeCell ref="A2:J3"/>
    <mergeCell ref="G5:J5"/>
    <mergeCell ref="G6:G8"/>
    <mergeCell ref="H6:H8"/>
    <mergeCell ref="I6:I8"/>
    <mergeCell ref="J6:J8"/>
    <mergeCell ref="A5:A8"/>
    <mergeCell ref="B5:B8"/>
    <mergeCell ref="C5:C8"/>
    <mergeCell ref="D5:D8"/>
    <mergeCell ref="E5:E8"/>
    <mergeCell ref="F5:F8"/>
  </mergeCells>
  <pageMargins left="0.7" right="0.7" top="0.75" bottom="0.75" header="0.3" footer="0.3"/>
  <pageSetup paperSize="9" scale="2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zoomScale="70" zoomScaleNormal="70" workbookViewId="0">
      <selection activeCell="H13" sqref="H13"/>
    </sheetView>
  </sheetViews>
  <sheetFormatPr defaultRowHeight="15" x14ac:dyDescent="0.25"/>
  <cols>
    <col min="2" max="2" width="25.7109375" customWidth="1"/>
    <col min="3" max="3" width="17.42578125" customWidth="1"/>
    <col min="4" max="4" width="22.28515625" customWidth="1"/>
    <col min="5" max="5" width="33.5703125" customWidth="1"/>
  </cols>
  <sheetData>
    <row r="2" spans="1:5" x14ac:dyDescent="0.25">
      <c r="A2" s="105" t="s">
        <v>160</v>
      </c>
      <c r="B2" s="105"/>
      <c r="C2" s="105"/>
      <c r="D2" s="105"/>
      <c r="E2" s="105"/>
    </row>
    <row r="3" spans="1:5" x14ac:dyDescent="0.25">
      <c r="A3" s="105"/>
      <c r="B3" s="105"/>
      <c r="C3" s="105"/>
      <c r="D3" s="105"/>
      <c r="E3" s="105"/>
    </row>
    <row r="5" spans="1:5" ht="88.15" customHeight="1" x14ac:dyDescent="0.25">
      <c r="A5" s="23" t="s">
        <v>2</v>
      </c>
      <c r="B5" s="21" t="s">
        <v>152</v>
      </c>
      <c r="C5" s="21" t="s">
        <v>153</v>
      </c>
      <c r="D5" s="21" t="s">
        <v>154</v>
      </c>
      <c r="E5" s="21" t="s">
        <v>155</v>
      </c>
    </row>
    <row r="6" spans="1:5" ht="47.25" x14ac:dyDescent="0.25">
      <c r="A6" s="154">
        <v>1</v>
      </c>
      <c r="B6" s="154" t="s">
        <v>156</v>
      </c>
      <c r="C6" s="154">
        <v>3</v>
      </c>
      <c r="D6" s="154" t="s">
        <v>382</v>
      </c>
      <c r="E6" s="24" t="s">
        <v>434</v>
      </c>
    </row>
    <row r="7" spans="1:5" s="60" customFormat="1" ht="47.25" x14ac:dyDescent="0.25">
      <c r="A7" s="155"/>
      <c r="B7" s="155"/>
      <c r="C7" s="155"/>
      <c r="D7" s="155"/>
      <c r="E7" s="65" t="s">
        <v>435</v>
      </c>
    </row>
    <row r="8" spans="1:5" s="60" customFormat="1" ht="47.25" x14ac:dyDescent="0.25">
      <c r="A8" s="156"/>
      <c r="B8" s="156"/>
      <c r="C8" s="156"/>
      <c r="D8" s="156"/>
      <c r="E8" s="65" t="s">
        <v>436</v>
      </c>
    </row>
    <row r="9" spans="1:5" ht="18.75" x14ac:dyDescent="0.25">
      <c r="A9" s="21">
        <v>2</v>
      </c>
      <c r="B9" s="24" t="s">
        <v>157</v>
      </c>
      <c r="C9" s="32">
        <v>0</v>
      </c>
      <c r="D9" s="48"/>
      <c r="E9" s="66"/>
    </row>
    <row r="10" spans="1:5" ht="60" x14ac:dyDescent="0.25">
      <c r="A10" s="160">
        <v>3</v>
      </c>
      <c r="B10" s="157" t="s">
        <v>158</v>
      </c>
      <c r="C10" s="154">
        <v>17</v>
      </c>
      <c r="D10" s="163" t="s">
        <v>433</v>
      </c>
      <c r="E10" s="31" t="s">
        <v>209</v>
      </c>
    </row>
    <row r="11" spans="1:5" ht="30" customHeight="1" x14ac:dyDescent="0.25">
      <c r="A11" s="161"/>
      <c r="B11" s="158"/>
      <c r="C11" s="155"/>
      <c r="D11" s="164"/>
      <c r="E11" s="34" t="s">
        <v>262</v>
      </c>
    </row>
    <row r="12" spans="1:5" ht="45" x14ac:dyDescent="0.25">
      <c r="A12" s="161"/>
      <c r="B12" s="158"/>
      <c r="C12" s="155"/>
      <c r="D12" s="164"/>
      <c r="E12" s="31" t="s">
        <v>282</v>
      </c>
    </row>
    <row r="13" spans="1:5" x14ac:dyDescent="0.25">
      <c r="A13" s="161"/>
      <c r="B13" s="158"/>
      <c r="C13" s="155"/>
      <c r="D13" s="164"/>
      <c r="E13" s="31" t="s">
        <v>432</v>
      </c>
    </row>
    <row r="14" spans="1:5" s="60" customFormat="1" ht="60" x14ac:dyDescent="0.25">
      <c r="A14" s="161"/>
      <c r="B14" s="158"/>
      <c r="C14" s="155"/>
      <c r="D14" s="164"/>
      <c r="E14" s="31" t="s">
        <v>392</v>
      </c>
    </row>
    <row r="15" spans="1:5" s="60" customFormat="1" ht="30" x14ac:dyDescent="0.25">
      <c r="A15" s="161"/>
      <c r="B15" s="158"/>
      <c r="C15" s="155"/>
      <c r="D15" s="164"/>
      <c r="E15" s="31" t="s">
        <v>431</v>
      </c>
    </row>
    <row r="16" spans="1:5" ht="30" x14ac:dyDescent="0.25">
      <c r="A16" s="162"/>
      <c r="B16" s="159"/>
      <c r="C16" s="156"/>
      <c r="D16" s="165"/>
      <c r="E16" s="49" t="s">
        <v>247</v>
      </c>
    </row>
    <row r="17" spans="1:5" ht="15.75" x14ac:dyDescent="0.25">
      <c r="A17" s="45">
        <v>4</v>
      </c>
      <c r="B17" s="47" t="s">
        <v>159</v>
      </c>
      <c r="C17" s="45">
        <v>1</v>
      </c>
      <c r="D17" s="46" t="s">
        <v>367</v>
      </c>
      <c r="E17" s="46" t="s">
        <v>352</v>
      </c>
    </row>
  </sheetData>
  <mergeCells count="9">
    <mergeCell ref="A2:E3"/>
    <mergeCell ref="C10:C16"/>
    <mergeCell ref="B10:B16"/>
    <mergeCell ref="A10:A16"/>
    <mergeCell ref="D10:D16"/>
    <mergeCell ref="D6:D8"/>
    <mergeCell ref="C6:C8"/>
    <mergeCell ref="B6:B8"/>
    <mergeCell ref="A6:A8"/>
  </mergeCells>
  <hyperlinks>
    <hyperlink ref="E10" r:id="rId1"/>
    <hyperlink ref="E16" r:id="rId2" display="https://vk.com/distancegd1"/>
    <hyperlink ref="E11" r:id="rId3"/>
    <hyperlink ref="E12" r:id="rId4"/>
    <hyperlink ref="E14" r:id="rId5"/>
    <hyperlink ref="E15" r:id="rId6"/>
    <hyperlink ref="E13" r:id="rId7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opLeftCell="A10" zoomScale="80" zoomScaleNormal="80" workbookViewId="0">
      <selection activeCell="B6" sqref="B6"/>
    </sheetView>
  </sheetViews>
  <sheetFormatPr defaultRowHeight="15" x14ac:dyDescent="0.25"/>
  <cols>
    <col min="1" max="1" width="35.28515625" customWidth="1"/>
    <col min="2" max="2" width="30.7109375" customWidth="1"/>
    <col min="3" max="3" width="18.42578125" customWidth="1"/>
    <col min="4" max="4" width="17.85546875" customWidth="1"/>
    <col min="5" max="5" width="29.28515625" customWidth="1"/>
  </cols>
  <sheetData>
    <row r="2" spans="1:5" x14ac:dyDescent="0.25">
      <c r="A2" s="166" t="s">
        <v>167</v>
      </c>
      <c r="B2" s="166"/>
      <c r="C2" s="166"/>
      <c r="D2" s="166"/>
      <c r="E2" s="166"/>
    </row>
    <row r="3" spans="1:5" x14ac:dyDescent="0.25">
      <c r="A3" s="166"/>
      <c r="B3" s="166"/>
      <c r="C3" s="166"/>
      <c r="D3" s="166"/>
      <c r="E3" s="166"/>
    </row>
    <row r="5" spans="1:5" ht="76.900000000000006" customHeight="1" x14ac:dyDescent="0.25">
      <c r="A5" s="25" t="s">
        <v>161</v>
      </c>
      <c r="B5" s="25" t="s">
        <v>162</v>
      </c>
      <c r="C5" s="25" t="s">
        <v>163</v>
      </c>
      <c r="D5" s="25" t="s">
        <v>164</v>
      </c>
      <c r="E5" s="25" t="s">
        <v>165</v>
      </c>
    </row>
    <row r="6" spans="1:5" ht="63" customHeight="1" x14ac:dyDescent="0.25">
      <c r="A6" s="160" t="s">
        <v>166</v>
      </c>
      <c r="B6" s="32" t="s">
        <v>366</v>
      </c>
      <c r="C6" s="42">
        <v>44005</v>
      </c>
      <c r="D6" s="43" t="s">
        <v>245</v>
      </c>
      <c r="E6" s="32" t="s">
        <v>246</v>
      </c>
    </row>
    <row r="7" spans="1:5" ht="48" customHeight="1" x14ac:dyDescent="0.25">
      <c r="A7" s="161"/>
      <c r="B7" s="32" t="s">
        <v>307</v>
      </c>
      <c r="C7" s="42">
        <v>43999</v>
      </c>
      <c r="D7" s="71" t="s">
        <v>283</v>
      </c>
      <c r="E7" s="43" t="s">
        <v>284</v>
      </c>
    </row>
    <row r="8" spans="1:5" ht="77.25" customHeight="1" x14ac:dyDescent="0.25">
      <c r="A8" s="161"/>
      <c r="B8" s="35" t="s">
        <v>390</v>
      </c>
      <c r="C8" s="32" t="s">
        <v>304</v>
      </c>
      <c r="D8" s="32" t="s">
        <v>305</v>
      </c>
      <c r="E8" s="32" t="s">
        <v>306</v>
      </c>
    </row>
    <row r="9" spans="1:5" ht="78.75" customHeight="1" x14ac:dyDescent="0.25">
      <c r="A9" s="161"/>
      <c r="B9" s="32" t="s">
        <v>365</v>
      </c>
      <c r="C9" s="42" t="s">
        <v>309</v>
      </c>
      <c r="D9" s="32" t="s">
        <v>310</v>
      </c>
      <c r="E9" s="24"/>
    </row>
    <row r="10" spans="1:5" ht="30" customHeight="1" x14ac:dyDescent="0.25">
      <c r="A10" s="52"/>
      <c r="B10" s="167" t="s">
        <v>364</v>
      </c>
      <c r="C10" s="42">
        <v>43999</v>
      </c>
      <c r="D10" s="32" t="s">
        <v>353</v>
      </c>
      <c r="E10" s="34" t="s">
        <v>354</v>
      </c>
    </row>
    <row r="11" spans="1:5" ht="15" customHeight="1" x14ac:dyDescent="0.25">
      <c r="A11" s="52"/>
      <c r="B11" s="168"/>
      <c r="C11" s="42">
        <v>43999</v>
      </c>
      <c r="D11" s="32" t="s">
        <v>353</v>
      </c>
      <c r="E11" s="34" t="s">
        <v>355</v>
      </c>
    </row>
    <row r="12" spans="1:5" ht="15" customHeight="1" x14ac:dyDescent="0.25">
      <c r="A12" s="52"/>
      <c r="B12" s="168"/>
      <c r="C12" s="42">
        <v>43999</v>
      </c>
      <c r="D12" s="32" t="s">
        <v>353</v>
      </c>
      <c r="E12" s="34" t="s">
        <v>356</v>
      </c>
    </row>
    <row r="13" spans="1:5" ht="15" customHeight="1" x14ac:dyDescent="0.25">
      <c r="A13" s="52"/>
      <c r="B13" s="168"/>
      <c r="C13" s="42">
        <v>43999</v>
      </c>
      <c r="D13" s="32" t="s">
        <v>353</v>
      </c>
      <c r="E13" s="34" t="s">
        <v>357</v>
      </c>
    </row>
    <row r="14" spans="1:5" ht="15" customHeight="1" x14ac:dyDescent="0.25">
      <c r="A14" s="52"/>
      <c r="B14" s="168"/>
      <c r="C14" s="42">
        <v>43999</v>
      </c>
      <c r="D14" s="32" t="s">
        <v>353</v>
      </c>
      <c r="E14" s="34" t="s">
        <v>358</v>
      </c>
    </row>
    <row r="15" spans="1:5" ht="15" customHeight="1" x14ac:dyDescent="0.25">
      <c r="A15" s="52"/>
      <c r="B15" s="168"/>
      <c r="C15" s="42">
        <v>44000</v>
      </c>
      <c r="D15" s="32" t="s">
        <v>353</v>
      </c>
      <c r="E15" s="34" t="s">
        <v>359</v>
      </c>
    </row>
    <row r="16" spans="1:5" ht="15" customHeight="1" x14ac:dyDescent="0.25">
      <c r="A16" s="52"/>
      <c r="B16" s="168"/>
      <c r="C16" s="42">
        <v>44000</v>
      </c>
      <c r="D16" s="32" t="s">
        <v>353</v>
      </c>
      <c r="E16" s="34" t="s">
        <v>360</v>
      </c>
    </row>
    <row r="17" spans="1:5" ht="19.5" customHeight="1" x14ac:dyDescent="0.25">
      <c r="A17" s="52"/>
      <c r="B17" s="168"/>
      <c r="C17" s="42">
        <v>44000</v>
      </c>
      <c r="D17" s="32" t="s">
        <v>353</v>
      </c>
      <c r="E17" s="34" t="s">
        <v>361</v>
      </c>
    </row>
    <row r="18" spans="1:5" ht="30" customHeight="1" x14ac:dyDescent="0.25">
      <c r="A18" s="52"/>
      <c r="B18" s="168"/>
      <c r="C18" s="42">
        <v>44000</v>
      </c>
      <c r="D18" s="32" t="s">
        <v>353</v>
      </c>
      <c r="E18" s="34" t="s">
        <v>362</v>
      </c>
    </row>
    <row r="19" spans="1:5" ht="30" x14ac:dyDescent="0.25">
      <c r="A19" s="52"/>
      <c r="B19" s="169"/>
      <c r="C19" s="42">
        <v>44000</v>
      </c>
      <c r="D19" s="32" t="s">
        <v>353</v>
      </c>
      <c r="E19" s="34" t="s">
        <v>363</v>
      </c>
    </row>
    <row r="20" spans="1:5" ht="30.75" customHeight="1" x14ac:dyDescent="0.25">
      <c r="A20" s="52"/>
      <c r="B20" s="167" t="s">
        <v>389</v>
      </c>
      <c r="C20" s="42">
        <v>44005</v>
      </c>
      <c r="D20" s="35" t="s">
        <v>353</v>
      </c>
      <c r="E20" s="34" t="s">
        <v>383</v>
      </c>
    </row>
    <row r="21" spans="1:5" ht="26.25" customHeight="1" x14ac:dyDescent="0.25">
      <c r="A21" s="52"/>
      <c r="B21" s="168"/>
      <c r="C21" s="42">
        <v>44005</v>
      </c>
      <c r="D21" s="35" t="s">
        <v>353</v>
      </c>
      <c r="E21" s="34" t="s">
        <v>384</v>
      </c>
    </row>
    <row r="22" spans="1:5" ht="30" customHeight="1" x14ac:dyDescent="0.25">
      <c r="A22" s="52"/>
      <c r="B22" s="168"/>
      <c r="C22" s="42">
        <v>44005</v>
      </c>
      <c r="D22" s="35" t="s">
        <v>353</v>
      </c>
      <c r="E22" s="34" t="s">
        <v>385</v>
      </c>
    </row>
    <row r="23" spans="1:5" ht="30" x14ac:dyDescent="0.25">
      <c r="A23" s="52"/>
      <c r="B23" s="168"/>
      <c r="C23" s="42">
        <v>44005</v>
      </c>
      <c r="D23" s="35" t="s">
        <v>353</v>
      </c>
      <c r="E23" s="34" t="s">
        <v>386</v>
      </c>
    </row>
    <row r="24" spans="1:5" ht="31.5" customHeight="1" x14ac:dyDescent="0.25">
      <c r="A24" s="52"/>
      <c r="B24" s="168"/>
      <c r="C24" s="42">
        <v>44005</v>
      </c>
      <c r="D24" s="35" t="s">
        <v>353</v>
      </c>
      <c r="E24" s="34" t="s">
        <v>387</v>
      </c>
    </row>
    <row r="25" spans="1:5" ht="15.75" x14ac:dyDescent="0.25">
      <c r="A25" s="52"/>
      <c r="B25" s="170"/>
      <c r="C25" s="42">
        <v>44005</v>
      </c>
      <c r="D25" s="35" t="s">
        <v>353</v>
      </c>
      <c r="E25" s="34" t="s">
        <v>388</v>
      </c>
    </row>
    <row r="26" spans="1:5" ht="68.25" customHeight="1" x14ac:dyDescent="0.25">
      <c r="A26" s="52"/>
      <c r="B26" s="44" t="s">
        <v>394</v>
      </c>
      <c r="C26" s="36" t="s">
        <v>393</v>
      </c>
      <c r="D26" s="36" t="s">
        <v>391</v>
      </c>
      <c r="E26" s="36"/>
    </row>
    <row r="27" spans="1:5" ht="75" customHeight="1" x14ac:dyDescent="0.25">
      <c r="A27" s="54"/>
      <c r="B27" s="35" t="s">
        <v>395</v>
      </c>
      <c r="C27" s="42">
        <v>44008</v>
      </c>
      <c r="D27" s="53"/>
      <c r="E27" s="31" t="s">
        <v>392</v>
      </c>
    </row>
  </sheetData>
  <mergeCells count="4">
    <mergeCell ref="A6:A9"/>
    <mergeCell ref="A2:E3"/>
    <mergeCell ref="B10:B19"/>
    <mergeCell ref="B20:B25"/>
  </mergeCells>
  <hyperlinks>
    <hyperlink ref="D6" r:id="rId1"/>
    <hyperlink ref="E7" r:id="rId2"/>
    <hyperlink ref="E19" r:id="rId3"/>
    <hyperlink ref="E17" r:id="rId4"/>
    <hyperlink ref="E16" r:id="rId5"/>
    <hyperlink ref="E15" r:id="rId6"/>
    <hyperlink ref="E20" r:id="rId7"/>
    <hyperlink ref="E21" r:id="rId8"/>
    <hyperlink ref="E22" r:id="rId9"/>
    <hyperlink ref="E24" r:id="rId10"/>
    <hyperlink ref="E25" r:id="rId11"/>
    <hyperlink ref="E27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topLeftCell="A10" zoomScale="80" zoomScaleNormal="80" workbookViewId="0">
      <selection activeCell="B18" sqref="B18"/>
    </sheetView>
  </sheetViews>
  <sheetFormatPr defaultRowHeight="15" x14ac:dyDescent="0.25"/>
  <cols>
    <col min="1" max="1" width="9.140625" customWidth="1"/>
    <col min="2" max="2" width="56.7109375" customWidth="1"/>
    <col min="3" max="3" width="35.85546875" customWidth="1"/>
    <col min="4" max="4" width="56.85546875" customWidth="1"/>
  </cols>
  <sheetData>
    <row r="2" spans="1:4" x14ac:dyDescent="0.25">
      <c r="A2" s="102" t="s">
        <v>6</v>
      </c>
      <c r="B2" s="102"/>
      <c r="C2" s="102"/>
      <c r="D2" s="102"/>
    </row>
    <row r="3" spans="1:4" ht="31.15" customHeight="1" x14ac:dyDescent="0.25">
      <c r="A3" s="102"/>
      <c r="B3" s="102"/>
      <c r="C3" s="102"/>
      <c r="D3" s="102"/>
    </row>
    <row r="4" spans="1:4" ht="15.75" thickBot="1" x14ac:dyDescent="0.3"/>
    <row r="5" spans="1:4" ht="108.6" customHeight="1" x14ac:dyDescent="0.25">
      <c r="A5" s="103" t="s">
        <v>2</v>
      </c>
      <c r="B5" s="103" t="s">
        <v>3</v>
      </c>
      <c r="C5" s="103" t="s">
        <v>5</v>
      </c>
      <c r="D5" s="103" t="s">
        <v>4</v>
      </c>
    </row>
    <row r="6" spans="1:4" ht="15" customHeight="1" thickBot="1" x14ac:dyDescent="0.3">
      <c r="A6" s="104"/>
      <c r="B6" s="104"/>
      <c r="C6" s="104"/>
      <c r="D6" s="104"/>
    </row>
    <row r="7" spans="1:4" ht="48" thickBot="1" x14ac:dyDescent="0.3">
      <c r="A7" s="28">
        <v>1</v>
      </c>
      <c r="B7" s="56" t="s">
        <v>412</v>
      </c>
      <c r="C7" s="55" t="s">
        <v>408</v>
      </c>
      <c r="D7" s="27" t="s">
        <v>424</v>
      </c>
    </row>
    <row r="8" spans="1:4" ht="48" thickBot="1" x14ac:dyDescent="0.3">
      <c r="A8" s="28">
        <v>2</v>
      </c>
      <c r="B8" s="56" t="s">
        <v>413</v>
      </c>
      <c r="C8" s="55" t="s">
        <v>408</v>
      </c>
      <c r="D8" s="27" t="s">
        <v>424</v>
      </c>
    </row>
    <row r="9" spans="1:4" ht="48" thickBot="1" x14ac:dyDescent="0.3">
      <c r="A9" s="28">
        <v>3</v>
      </c>
      <c r="B9" s="56" t="s">
        <v>411</v>
      </c>
      <c r="C9" s="55" t="s">
        <v>408</v>
      </c>
      <c r="D9" s="27" t="s">
        <v>424</v>
      </c>
    </row>
    <row r="10" spans="1:4" ht="48" thickBot="1" x14ac:dyDescent="0.3">
      <c r="A10" s="28">
        <v>4</v>
      </c>
      <c r="B10" s="56" t="s">
        <v>414</v>
      </c>
      <c r="C10" s="55" t="s">
        <v>408</v>
      </c>
      <c r="D10" s="27" t="s">
        <v>424</v>
      </c>
    </row>
    <row r="11" spans="1:4" ht="48" thickBot="1" x14ac:dyDescent="0.3">
      <c r="A11" s="28">
        <v>5</v>
      </c>
      <c r="B11" s="56" t="s">
        <v>415</v>
      </c>
      <c r="C11" s="55" t="s">
        <v>408</v>
      </c>
      <c r="D11" s="27" t="s">
        <v>424</v>
      </c>
    </row>
    <row r="12" spans="1:4" ht="48" thickBot="1" x14ac:dyDescent="0.3">
      <c r="A12" s="28">
        <v>6</v>
      </c>
      <c r="B12" s="56" t="s">
        <v>416</v>
      </c>
      <c r="C12" s="55" t="s">
        <v>408</v>
      </c>
      <c r="D12" s="27" t="s">
        <v>424</v>
      </c>
    </row>
    <row r="13" spans="1:4" s="60" customFormat="1" ht="48" thickBot="1" x14ac:dyDescent="0.3">
      <c r="A13" s="28">
        <v>7</v>
      </c>
      <c r="B13" s="29" t="s">
        <v>445</v>
      </c>
      <c r="C13" s="55" t="s">
        <v>408</v>
      </c>
      <c r="D13" s="27" t="s">
        <v>424</v>
      </c>
    </row>
    <row r="14" spans="1:4" ht="48" thickBot="1" x14ac:dyDescent="0.3">
      <c r="A14" s="28">
        <v>8</v>
      </c>
      <c r="B14" s="56" t="s">
        <v>410</v>
      </c>
      <c r="C14" s="55" t="s">
        <v>408</v>
      </c>
      <c r="D14" s="27" t="s">
        <v>424</v>
      </c>
    </row>
    <row r="15" spans="1:4" ht="48" thickBot="1" x14ac:dyDescent="0.3">
      <c r="A15" s="28">
        <v>9</v>
      </c>
      <c r="B15" s="56" t="s">
        <v>417</v>
      </c>
      <c r="C15" s="55" t="s">
        <v>408</v>
      </c>
      <c r="D15" s="27" t="s">
        <v>424</v>
      </c>
    </row>
    <row r="16" spans="1:4" ht="48" thickBot="1" x14ac:dyDescent="0.3">
      <c r="A16" s="28">
        <v>10</v>
      </c>
      <c r="B16" s="27" t="s">
        <v>418</v>
      </c>
      <c r="C16" s="55" t="s">
        <v>408</v>
      </c>
      <c r="D16" s="27" t="s">
        <v>424</v>
      </c>
    </row>
    <row r="17" spans="1:4" ht="48" thickBot="1" x14ac:dyDescent="0.3">
      <c r="A17" s="28">
        <v>11</v>
      </c>
      <c r="B17" s="27" t="s">
        <v>419</v>
      </c>
      <c r="C17" s="55" t="s">
        <v>408</v>
      </c>
      <c r="D17" s="27" t="s">
        <v>424</v>
      </c>
    </row>
    <row r="18" spans="1:4" ht="48" thickBot="1" x14ac:dyDescent="0.3">
      <c r="A18" s="28">
        <v>12</v>
      </c>
      <c r="B18" s="27" t="s">
        <v>420</v>
      </c>
      <c r="C18" s="55" t="s">
        <v>408</v>
      </c>
      <c r="D18" s="27" t="s">
        <v>424</v>
      </c>
    </row>
    <row r="19" spans="1:4" ht="48" thickBot="1" x14ac:dyDescent="0.3">
      <c r="A19" s="28">
        <v>13</v>
      </c>
      <c r="B19" s="27" t="s">
        <v>446</v>
      </c>
      <c r="C19" s="55" t="s">
        <v>408</v>
      </c>
      <c r="D19" s="27" t="s">
        <v>424</v>
      </c>
    </row>
    <row r="20" spans="1:4" ht="48" thickBot="1" x14ac:dyDescent="0.3">
      <c r="A20" s="28">
        <v>14</v>
      </c>
      <c r="B20" s="56" t="s">
        <v>409</v>
      </c>
      <c r="C20" s="55" t="s">
        <v>408</v>
      </c>
      <c r="D20" s="27" t="s">
        <v>424</v>
      </c>
    </row>
    <row r="21" spans="1:4" ht="48" thickBot="1" x14ac:dyDescent="0.3">
      <c r="A21" s="28">
        <v>15</v>
      </c>
      <c r="B21" s="27" t="s">
        <v>421</v>
      </c>
      <c r="C21" s="55" t="s">
        <v>408</v>
      </c>
      <c r="D21" s="27" t="s">
        <v>424</v>
      </c>
    </row>
    <row r="22" spans="1:4" ht="63.75" thickBot="1" x14ac:dyDescent="0.3">
      <c r="A22" s="28">
        <v>16</v>
      </c>
      <c r="B22" s="29" t="s">
        <v>423</v>
      </c>
      <c r="C22" s="55" t="s">
        <v>408</v>
      </c>
      <c r="D22" s="55" t="s">
        <v>424</v>
      </c>
    </row>
    <row r="23" spans="1:4" ht="48" thickBot="1" x14ac:dyDescent="0.3">
      <c r="A23" s="75">
        <v>17</v>
      </c>
      <c r="B23" s="55" t="s">
        <v>422</v>
      </c>
      <c r="C23" s="55" t="s">
        <v>408</v>
      </c>
      <c r="D23" s="55" t="s">
        <v>424</v>
      </c>
    </row>
  </sheetData>
  <mergeCells count="5">
    <mergeCell ref="A2:D3"/>
    <mergeCell ref="A5:A6"/>
    <mergeCell ref="B5:B6"/>
    <mergeCell ref="D5:D6"/>
    <mergeCell ref="C5:C6"/>
  </mergeCells>
  <pageMargins left="0.7" right="0.7" top="0.75" bottom="0.75" header="0.3" footer="0.3"/>
  <pageSetup paperSize="9" scale="2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"/>
  <sheetViews>
    <sheetView topLeftCell="A4" zoomScale="60" zoomScaleNormal="60" workbookViewId="0">
      <selection activeCell="B35" sqref="B35:E35"/>
    </sheetView>
  </sheetViews>
  <sheetFormatPr defaultRowHeight="15" x14ac:dyDescent="0.25"/>
  <cols>
    <col min="1" max="1" width="9.42578125" bestFit="1" customWidth="1"/>
    <col min="2" max="2" width="47.28515625" customWidth="1"/>
    <col min="3" max="3" width="17.7109375" customWidth="1"/>
    <col min="4" max="4" width="18.28515625" customWidth="1"/>
    <col min="5" max="5" width="26.28515625" customWidth="1"/>
  </cols>
  <sheetData>
    <row r="2" spans="1:12" ht="14.45" customHeight="1" x14ac:dyDescent="0.25">
      <c r="A2" s="105" t="s">
        <v>10</v>
      </c>
      <c r="B2" s="105"/>
      <c r="C2" s="105"/>
      <c r="D2" s="105"/>
      <c r="E2" s="105"/>
      <c r="F2" s="3"/>
      <c r="G2" s="3"/>
      <c r="H2" s="3"/>
      <c r="I2" s="3"/>
      <c r="J2" s="3"/>
      <c r="K2" s="3"/>
      <c r="L2" s="3"/>
    </row>
    <row r="3" spans="1:12" ht="46.5" customHeight="1" x14ac:dyDescent="0.25">
      <c r="A3" s="105"/>
      <c r="B3" s="105"/>
      <c r="C3" s="105"/>
      <c r="D3" s="105"/>
      <c r="E3" s="105"/>
      <c r="F3" s="3"/>
      <c r="G3" s="3"/>
      <c r="H3" s="3"/>
      <c r="I3" s="3"/>
      <c r="J3" s="3"/>
      <c r="K3" s="3"/>
      <c r="L3" s="3"/>
    </row>
    <row r="4" spans="1:12" ht="15.75" thickBot="1" x14ac:dyDescent="0.3"/>
    <row r="5" spans="1:12" ht="78.599999999999994" customHeight="1" thickBot="1" x14ac:dyDescent="0.3">
      <c r="A5" s="107" t="s">
        <v>2</v>
      </c>
      <c r="B5" s="107" t="s">
        <v>11</v>
      </c>
      <c r="C5" s="107" t="s">
        <v>169</v>
      </c>
      <c r="D5" s="107" t="s">
        <v>12</v>
      </c>
      <c r="E5" s="103" t="s">
        <v>40</v>
      </c>
    </row>
    <row r="6" spans="1:12" ht="62.25" customHeight="1" thickBot="1" x14ac:dyDescent="0.3">
      <c r="A6" s="107"/>
      <c r="B6" s="107"/>
      <c r="C6" s="107"/>
      <c r="D6" s="107"/>
      <c r="E6" s="104"/>
    </row>
    <row r="7" spans="1:12" ht="15.75" thickBot="1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</row>
    <row r="8" spans="1:12" ht="95.25" thickBot="1" x14ac:dyDescent="0.3">
      <c r="A8" s="6">
        <v>1</v>
      </c>
      <c r="B8" s="58" t="s">
        <v>13</v>
      </c>
      <c r="C8" s="59">
        <v>2479</v>
      </c>
      <c r="D8" s="59">
        <v>5385</v>
      </c>
      <c r="E8" s="59">
        <v>7864</v>
      </c>
    </row>
    <row r="9" spans="1:12" ht="15.75" thickBot="1" x14ac:dyDescent="0.3">
      <c r="A9" s="108">
        <v>2</v>
      </c>
      <c r="B9" s="106" t="s">
        <v>41</v>
      </c>
      <c r="C9" s="109" t="s">
        <v>441</v>
      </c>
      <c r="D9" s="109" t="s">
        <v>442</v>
      </c>
      <c r="E9" s="109" t="s">
        <v>443</v>
      </c>
    </row>
    <row r="10" spans="1:12" ht="15.75" thickBot="1" x14ac:dyDescent="0.3">
      <c r="A10" s="108"/>
      <c r="B10" s="106"/>
      <c r="C10" s="109"/>
      <c r="D10" s="109"/>
      <c r="E10" s="109"/>
    </row>
    <row r="11" spans="1:12" ht="34.15" customHeight="1" thickBot="1" x14ac:dyDescent="0.3">
      <c r="A11" s="108"/>
      <c r="B11" s="106"/>
      <c r="C11" s="109"/>
      <c r="D11" s="109"/>
      <c r="E11" s="109"/>
    </row>
    <row r="12" spans="1:12" ht="63.75" thickBot="1" x14ac:dyDescent="0.3">
      <c r="A12" s="6">
        <v>3</v>
      </c>
      <c r="B12" s="58" t="s">
        <v>14</v>
      </c>
      <c r="C12" s="59">
        <v>0</v>
      </c>
      <c r="D12" s="59">
        <v>0</v>
      </c>
      <c r="E12" s="59">
        <v>0</v>
      </c>
    </row>
    <row r="13" spans="1:12" ht="79.5" customHeight="1" thickBot="1" x14ac:dyDescent="0.3">
      <c r="A13" s="6">
        <v>4</v>
      </c>
      <c r="B13" s="58" t="s">
        <v>15</v>
      </c>
      <c r="C13" s="59">
        <v>74</v>
      </c>
      <c r="D13" s="59">
        <v>55</v>
      </c>
      <c r="E13" s="59">
        <v>129</v>
      </c>
    </row>
    <row r="14" spans="1:12" ht="126.75" thickBot="1" x14ac:dyDescent="0.3">
      <c r="A14" s="8" t="s">
        <v>39</v>
      </c>
      <c r="B14" s="58" t="s">
        <v>16</v>
      </c>
      <c r="C14" s="59">
        <v>66</v>
      </c>
      <c r="D14" s="59">
        <v>47</v>
      </c>
      <c r="E14" s="59">
        <v>113</v>
      </c>
    </row>
    <row r="15" spans="1:12" ht="79.5" thickBot="1" x14ac:dyDescent="0.3">
      <c r="A15" s="6">
        <v>5</v>
      </c>
      <c r="B15" s="58" t="s">
        <v>17</v>
      </c>
      <c r="C15" s="59">
        <v>18</v>
      </c>
      <c r="D15" s="59">
        <v>108</v>
      </c>
      <c r="E15" s="59">
        <v>126</v>
      </c>
    </row>
    <row r="16" spans="1:12" ht="95.25" thickBot="1" x14ac:dyDescent="0.3">
      <c r="A16" s="6">
        <v>6</v>
      </c>
      <c r="B16" s="58" t="s">
        <v>18</v>
      </c>
      <c r="C16" s="59">
        <v>64</v>
      </c>
      <c r="D16" s="59">
        <v>167</v>
      </c>
      <c r="E16" s="59">
        <v>231</v>
      </c>
    </row>
    <row r="17" spans="1:5" ht="143.25" customHeight="1" thickBot="1" x14ac:dyDescent="0.3">
      <c r="A17" s="8" t="s">
        <v>34</v>
      </c>
      <c r="B17" s="58" t="s">
        <v>19</v>
      </c>
      <c r="C17" s="59">
        <v>0</v>
      </c>
      <c r="D17" s="59">
        <v>0</v>
      </c>
      <c r="E17" s="59">
        <v>0</v>
      </c>
    </row>
    <row r="18" spans="1:5" ht="79.5" thickBot="1" x14ac:dyDescent="0.3">
      <c r="A18" s="6">
        <v>7</v>
      </c>
      <c r="B18" s="58" t="s">
        <v>20</v>
      </c>
      <c r="C18" s="59">
        <v>20</v>
      </c>
      <c r="D18" s="59">
        <v>24</v>
      </c>
      <c r="E18" s="59">
        <v>44</v>
      </c>
    </row>
    <row r="19" spans="1:5" ht="79.5" thickBot="1" x14ac:dyDescent="0.3">
      <c r="A19" s="6">
        <v>8</v>
      </c>
      <c r="B19" s="58" t="s">
        <v>21</v>
      </c>
      <c r="C19" s="59">
        <v>54</v>
      </c>
      <c r="D19" s="59">
        <v>31</v>
      </c>
      <c r="E19" s="59">
        <v>85</v>
      </c>
    </row>
    <row r="20" spans="1:5" ht="111" thickBot="1" x14ac:dyDescent="0.3">
      <c r="A20" s="57" t="s">
        <v>35</v>
      </c>
      <c r="B20" s="58" t="s">
        <v>22</v>
      </c>
      <c r="C20" s="59">
        <v>0</v>
      </c>
      <c r="D20" s="59">
        <v>22</v>
      </c>
      <c r="E20" s="59">
        <v>22</v>
      </c>
    </row>
    <row r="21" spans="1:5" ht="15.75" thickBot="1" x14ac:dyDescent="0.3">
      <c r="A21" s="111" t="s">
        <v>36</v>
      </c>
      <c r="B21" s="106" t="s">
        <v>33</v>
      </c>
      <c r="C21" s="109">
        <v>54</v>
      </c>
      <c r="D21" s="109">
        <v>9</v>
      </c>
      <c r="E21" s="109">
        <v>63</v>
      </c>
    </row>
    <row r="22" spans="1:5" ht="98.45" customHeight="1" thickBot="1" x14ac:dyDescent="0.3">
      <c r="A22" s="111"/>
      <c r="B22" s="106"/>
      <c r="C22" s="109"/>
      <c r="D22" s="109"/>
      <c r="E22" s="109"/>
    </row>
    <row r="23" spans="1:5" ht="220.5" customHeight="1" thickBot="1" x14ac:dyDescent="0.3">
      <c r="A23" s="6">
        <v>9</v>
      </c>
      <c r="B23" s="58" t="s">
        <v>23</v>
      </c>
      <c r="C23" s="59">
        <v>144</v>
      </c>
      <c r="D23" s="59">
        <v>23</v>
      </c>
      <c r="E23" s="59">
        <v>167</v>
      </c>
    </row>
    <row r="24" spans="1:5" ht="126.75" thickBot="1" x14ac:dyDescent="0.3">
      <c r="A24" s="8" t="s">
        <v>37</v>
      </c>
      <c r="B24" s="58" t="s">
        <v>24</v>
      </c>
      <c r="C24" s="59">
        <v>0</v>
      </c>
      <c r="D24" s="59">
        <v>0</v>
      </c>
      <c r="E24" s="59">
        <v>0</v>
      </c>
    </row>
    <row r="25" spans="1:5" ht="126.75" thickBot="1" x14ac:dyDescent="0.3">
      <c r="A25" s="8" t="s">
        <v>38</v>
      </c>
      <c r="B25" s="58" t="s">
        <v>25</v>
      </c>
      <c r="C25" s="59">
        <v>1</v>
      </c>
      <c r="D25" s="59">
        <v>0</v>
      </c>
      <c r="E25" s="59">
        <v>1</v>
      </c>
    </row>
    <row r="26" spans="1:5" ht="189.75" thickBot="1" x14ac:dyDescent="0.3">
      <c r="A26" s="6">
        <v>10</v>
      </c>
      <c r="B26" s="72" t="s">
        <v>429</v>
      </c>
      <c r="C26" s="73">
        <v>34</v>
      </c>
      <c r="D26" s="73">
        <v>6</v>
      </c>
      <c r="E26" s="73">
        <v>40</v>
      </c>
    </row>
    <row r="27" spans="1:5" ht="189.75" thickBot="1" x14ac:dyDescent="0.3">
      <c r="A27" s="6">
        <v>11</v>
      </c>
      <c r="B27" s="58" t="s">
        <v>26</v>
      </c>
      <c r="C27" s="59">
        <v>24</v>
      </c>
      <c r="D27" s="59">
        <v>42</v>
      </c>
      <c r="E27" s="59">
        <v>66</v>
      </c>
    </row>
    <row r="28" spans="1:5" ht="189.75" thickBot="1" x14ac:dyDescent="0.3">
      <c r="A28" s="6">
        <v>12</v>
      </c>
      <c r="B28" s="58" t="s">
        <v>27</v>
      </c>
      <c r="C28" s="59">
        <v>1</v>
      </c>
      <c r="D28" s="59">
        <v>7</v>
      </c>
      <c r="E28" s="59">
        <v>8</v>
      </c>
    </row>
    <row r="29" spans="1:5" ht="189.75" thickBot="1" x14ac:dyDescent="0.3">
      <c r="A29" s="6">
        <v>13</v>
      </c>
      <c r="B29" s="58" t="s">
        <v>28</v>
      </c>
      <c r="C29" s="59">
        <v>0</v>
      </c>
      <c r="D29" s="59">
        <v>0</v>
      </c>
      <c r="E29" s="59">
        <v>0</v>
      </c>
    </row>
    <row r="30" spans="1:5" ht="205.5" thickBot="1" x14ac:dyDescent="0.3">
      <c r="A30" s="6">
        <v>14</v>
      </c>
      <c r="B30" s="74" t="s">
        <v>29</v>
      </c>
      <c r="C30" s="59">
        <v>59</v>
      </c>
      <c r="D30" s="59">
        <v>55</v>
      </c>
      <c r="E30" s="59">
        <v>114</v>
      </c>
    </row>
    <row r="31" spans="1:5" ht="231" customHeight="1" thickBot="1" x14ac:dyDescent="0.3">
      <c r="A31" s="6">
        <v>15</v>
      </c>
      <c r="B31" s="74" t="s">
        <v>30</v>
      </c>
      <c r="C31" s="59">
        <v>15</v>
      </c>
      <c r="D31" s="59">
        <v>0</v>
      </c>
      <c r="E31" s="59">
        <v>15</v>
      </c>
    </row>
    <row r="32" spans="1:5" ht="63.75" thickBot="1" x14ac:dyDescent="0.3">
      <c r="A32" s="6">
        <v>16</v>
      </c>
      <c r="B32" s="58" t="s">
        <v>31</v>
      </c>
      <c r="C32" s="59">
        <v>0</v>
      </c>
      <c r="D32" s="59">
        <v>0</v>
      </c>
      <c r="E32" s="59">
        <v>0</v>
      </c>
    </row>
    <row r="33" spans="1:5" ht="79.5" thickBot="1" x14ac:dyDescent="0.3">
      <c r="A33" s="6">
        <v>17</v>
      </c>
      <c r="B33" s="58" t="s">
        <v>32</v>
      </c>
      <c r="C33" s="59">
        <v>0</v>
      </c>
      <c r="D33" s="59">
        <v>0</v>
      </c>
      <c r="E33" s="59">
        <v>0</v>
      </c>
    </row>
    <row r="35" spans="1:5" ht="47.25" customHeight="1" x14ac:dyDescent="0.25">
      <c r="B35" s="110" t="s">
        <v>444</v>
      </c>
      <c r="C35" s="110"/>
      <c r="D35" s="110"/>
      <c r="E35" s="110"/>
    </row>
  </sheetData>
  <mergeCells count="17">
    <mergeCell ref="B35:E35"/>
    <mergeCell ref="A21:A22"/>
    <mergeCell ref="C21:C22"/>
    <mergeCell ref="D21:D22"/>
    <mergeCell ref="E21:E22"/>
    <mergeCell ref="A2:E3"/>
    <mergeCell ref="B9:B11"/>
    <mergeCell ref="B21:B22"/>
    <mergeCell ref="E5:E6"/>
    <mergeCell ref="A5:A6"/>
    <mergeCell ref="B5:B6"/>
    <mergeCell ref="C5:C6"/>
    <mergeCell ref="D5:D6"/>
    <mergeCell ref="A9:A11"/>
    <mergeCell ref="C9:C11"/>
    <mergeCell ref="D9:D11"/>
    <mergeCell ref="E9:E11"/>
  </mergeCells>
  <pageMargins left="0.7" right="0.7" top="0.75" bottom="0.75" header="0.3" footer="0.3"/>
  <pageSetup paperSize="9" scale="2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2"/>
  <sheetViews>
    <sheetView view="pageBreakPreview" zoomScale="60" zoomScaleNormal="70" workbookViewId="0">
      <selection activeCell="A7" sqref="A7:I20"/>
    </sheetView>
  </sheetViews>
  <sheetFormatPr defaultRowHeight="15" x14ac:dyDescent="0.25"/>
  <cols>
    <col min="2" max="2" width="17.5703125" customWidth="1"/>
    <col min="3" max="3" width="18.42578125" customWidth="1"/>
    <col min="4" max="4" width="18.28515625" customWidth="1"/>
    <col min="5" max="5" width="17.7109375" customWidth="1"/>
    <col min="6" max="6" width="15.85546875" customWidth="1"/>
    <col min="7" max="7" width="17.42578125" customWidth="1"/>
    <col min="8" max="8" width="16.7109375" customWidth="1"/>
    <col min="9" max="9" width="26.7109375" customWidth="1"/>
  </cols>
  <sheetData>
    <row r="2" spans="1:9" x14ac:dyDescent="0.25">
      <c r="A2" s="102" t="s">
        <v>55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25">
      <c r="A3" s="102"/>
      <c r="B3" s="102"/>
      <c r="C3" s="102"/>
      <c r="D3" s="102"/>
      <c r="E3" s="102"/>
      <c r="F3" s="102"/>
      <c r="G3" s="102"/>
      <c r="H3" s="102"/>
      <c r="I3" s="102"/>
    </row>
    <row r="4" spans="1:9" ht="15.75" thickBot="1" x14ac:dyDescent="0.3"/>
    <row r="5" spans="1:9" ht="94.15" customHeight="1" thickBot="1" x14ac:dyDescent="0.3">
      <c r="A5" s="119" t="s">
        <v>2</v>
      </c>
      <c r="B5" s="115" t="s">
        <v>42</v>
      </c>
      <c r="C5" s="115" t="s">
        <v>43</v>
      </c>
      <c r="D5" s="115" t="s">
        <v>44</v>
      </c>
      <c r="E5" s="121" t="s">
        <v>45</v>
      </c>
      <c r="F5" s="122"/>
      <c r="G5" s="122"/>
      <c r="H5" s="123"/>
      <c r="I5" s="115" t="s">
        <v>53</v>
      </c>
    </row>
    <row r="6" spans="1:9" ht="32.25" thickBot="1" x14ac:dyDescent="0.3">
      <c r="A6" s="120"/>
      <c r="B6" s="116"/>
      <c r="C6" s="116"/>
      <c r="D6" s="116"/>
      <c r="E6" s="2" t="s">
        <v>46</v>
      </c>
      <c r="F6" s="2" t="s">
        <v>47</v>
      </c>
      <c r="G6" s="2" t="s">
        <v>48</v>
      </c>
      <c r="H6" s="2" t="s">
        <v>49</v>
      </c>
      <c r="I6" s="116"/>
    </row>
    <row r="7" spans="1:9" ht="48" thickBot="1" x14ac:dyDescent="0.3">
      <c r="A7" s="58">
        <v>1</v>
      </c>
      <c r="B7" s="76">
        <v>22222</v>
      </c>
      <c r="C7" s="76" t="s">
        <v>425</v>
      </c>
      <c r="D7" s="76">
        <v>7</v>
      </c>
      <c r="E7" s="76">
        <v>3</v>
      </c>
      <c r="F7" s="76">
        <v>4</v>
      </c>
      <c r="G7" s="76">
        <v>0</v>
      </c>
      <c r="H7" s="76">
        <v>0</v>
      </c>
      <c r="I7" s="76" t="s">
        <v>176</v>
      </c>
    </row>
    <row r="8" spans="1:9" ht="95.25" thickBot="1" x14ac:dyDescent="0.3">
      <c r="A8" s="77">
        <v>2</v>
      </c>
      <c r="B8" s="76">
        <v>22089</v>
      </c>
      <c r="C8" s="76" t="s">
        <v>273</v>
      </c>
      <c r="D8" s="76">
        <v>16</v>
      </c>
      <c r="E8" s="76">
        <v>1</v>
      </c>
      <c r="F8" s="76">
        <v>15</v>
      </c>
      <c r="G8" s="76">
        <v>0</v>
      </c>
      <c r="H8" s="76">
        <v>0</v>
      </c>
      <c r="I8" s="76" t="s">
        <v>272</v>
      </c>
    </row>
    <row r="9" spans="1:9" ht="95.25" thickBot="1" x14ac:dyDescent="0.3">
      <c r="A9" s="77">
        <v>3</v>
      </c>
      <c r="B9" s="76">
        <v>23143</v>
      </c>
      <c r="C9" s="76" t="s">
        <v>273</v>
      </c>
      <c r="D9" s="76">
        <v>8</v>
      </c>
      <c r="E9" s="76">
        <v>0</v>
      </c>
      <c r="F9" s="76">
        <v>8</v>
      </c>
      <c r="G9" s="76">
        <v>0</v>
      </c>
      <c r="H9" s="76">
        <v>0</v>
      </c>
      <c r="I9" s="76" t="s">
        <v>272</v>
      </c>
    </row>
    <row r="10" spans="1:9" ht="32.25" thickBot="1" x14ac:dyDescent="0.3">
      <c r="A10" s="77">
        <v>4</v>
      </c>
      <c r="B10" s="76">
        <v>21819</v>
      </c>
      <c r="C10" s="76" t="s">
        <v>274</v>
      </c>
      <c r="D10" s="76">
        <v>9</v>
      </c>
      <c r="E10" s="76">
        <v>1</v>
      </c>
      <c r="F10" s="76">
        <v>6</v>
      </c>
      <c r="G10" s="76">
        <v>2</v>
      </c>
      <c r="H10" s="76">
        <v>0</v>
      </c>
      <c r="I10" s="76" t="s">
        <v>176</v>
      </c>
    </row>
    <row r="11" spans="1:9" ht="32.25" thickBot="1" x14ac:dyDescent="0.3">
      <c r="A11" s="77">
        <v>5</v>
      </c>
      <c r="B11" s="76">
        <v>22090</v>
      </c>
      <c r="C11" s="76" t="s">
        <v>285</v>
      </c>
      <c r="D11" s="76">
        <v>20</v>
      </c>
      <c r="E11" s="76">
        <v>16</v>
      </c>
      <c r="F11" s="76">
        <v>3</v>
      </c>
      <c r="G11" s="76">
        <v>1</v>
      </c>
      <c r="H11" s="76">
        <v>0</v>
      </c>
      <c r="I11" s="76" t="s">
        <v>176</v>
      </c>
    </row>
    <row r="12" spans="1:9" ht="63.75" thickBot="1" x14ac:dyDescent="0.3">
      <c r="A12" s="77">
        <v>6</v>
      </c>
      <c r="B12" s="76">
        <v>22713</v>
      </c>
      <c r="C12" s="76" t="s">
        <v>426</v>
      </c>
      <c r="D12" s="76">
        <v>14</v>
      </c>
      <c r="E12" s="76">
        <v>1</v>
      </c>
      <c r="F12" s="76">
        <v>10</v>
      </c>
      <c r="G12" s="76">
        <v>3</v>
      </c>
      <c r="H12" s="76">
        <v>0</v>
      </c>
      <c r="I12" s="76" t="s">
        <v>176</v>
      </c>
    </row>
    <row r="13" spans="1:9" ht="48" thickBot="1" x14ac:dyDescent="0.3">
      <c r="A13" s="77">
        <v>7</v>
      </c>
      <c r="B13" s="76">
        <v>22787</v>
      </c>
      <c r="C13" s="76" t="s">
        <v>427</v>
      </c>
      <c r="D13" s="76">
        <v>8</v>
      </c>
      <c r="E13" s="76">
        <v>3</v>
      </c>
      <c r="F13" s="76">
        <v>3</v>
      </c>
      <c r="G13" s="76">
        <v>2</v>
      </c>
      <c r="H13" s="76">
        <v>0</v>
      </c>
      <c r="I13" s="76" t="s">
        <v>176</v>
      </c>
    </row>
    <row r="14" spans="1:9" ht="32.25" thickBot="1" x14ac:dyDescent="0.3">
      <c r="A14" s="77">
        <v>8</v>
      </c>
      <c r="B14" s="76">
        <v>22784</v>
      </c>
      <c r="C14" s="76" t="s">
        <v>428</v>
      </c>
      <c r="D14" s="76">
        <v>6</v>
      </c>
      <c r="E14" s="76">
        <v>6</v>
      </c>
      <c r="F14" s="76">
        <v>0</v>
      </c>
      <c r="G14" s="76">
        <v>0</v>
      </c>
      <c r="H14" s="76">
        <v>0</v>
      </c>
      <c r="I14" s="76" t="s">
        <v>176</v>
      </c>
    </row>
    <row r="15" spans="1:9" ht="32.25" thickBot="1" x14ac:dyDescent="0.3">
      <c r="A15" s="77">
        <v>9</v>
      </c>
      <c r="B15" s="76">
        <v>22794</v>
      </c>
      <c r="C15" s="76" t="s">
        <v>344</v>
      </c>
      <c r="D15" s="76">
        <v>20</v>
      </c>
      <c r="E15" s="76">
        <v>8</v>
      </c>
      <c r="F15" s="76">
        <v>12</v>
      </c>
      <c r="G15" s="76">
        <v>0</v>
      </c>
      <c r="H15" s="76">
        <v>0</v>
      </c>
      <c r="I15" s="76" t="s">
        <v>176</v>
      </c>
    </row>
    <row r="16" spans="1:9" ht="32.25" thickBot="1" x14ac:dyDescent="0.3">
      <c r="A16" s="77">
        <v>10</v>
      </c>
      <c r="B16" s="76">
        <v>22788</v>
      </c>
      <c r="C16" s="76" t="s">
        <v>344</v>
      </c>
      <c r="D16" s="76">
        <v>6</v>
      </c>
      <c r="E16" s="76">
        <v>1</v>
      </c>
      <c r="F16" s="76">
        <v>5</v>
      </c>
      <c r="G16" s="76">
        <v>0</v>
      </c>
      <c r="H16" s="76">
        <v>0</v>
      </c>
      <c r="I16" s="76" t="s">
        <v>176</v>
      </c>
    </row>
    <row r="17" spans="1:9" ht="32.25" thickBot="1" x14ac:dyDescent="0.3">
      <c r="A17" s="76">
        <v>11</v>
      </c>
      <c r="B17" s="76">
        <v>22745</v>
      </c>
      <c r="C17" s="78" t="s">
        <v>344</v>
      </c>
      <c r="D17" s="79">
        <v>7</v>
      </c>
      <c r="E17" s="76">
        <v>7</v>
      </c>
      <c r="F17" s="76">
        <v>0</v>
      </c>
      <c r="G17" s="76">
        <v>0</v>
      </c>
      <c r="H17" s="58">
        <v>0</v>
      </c>
      <c r="I17" s="80" t="s">
        <v>177</v>
      </c>
    </row>
    <row r="18" spans="1:9" ht="32.25" thickBot="1" x14ac:dyDescent="0.3">
      <c r="A18" s="76">
        <v>12</v>
      </c>
      <c r="B18" s="76">
        <v>22730</v>
      </c>
      <c r="C18" s="78" t="s">
        <v>213</v>
      </c>
      <c r="D18" s="79">
        <v>8</v>
      </c>
      <c r="E18" s="58">
        <v>3</v>
      </c>
      <c r="F18" s="58">
        <v>3</v>
      </c>
      <c r="G18" s="58">
        <v>2</v>
      </c>
      <c r="H18" s="58">
        <v>0</v>
      </c>
      <c r="I18" s="81" t="s">
        <v>177</v>
      </c>
    </row>
    <row r="19" spans="1:9" ht="19.5" thickBot="1" x14ac:dyDescent="0.3">
      <c r="A19" s="112" t="s">
        <v>50</v>
      </c>
      <c r="B19" s="113"/>
      <c r="C19" s="114"/>
      <c r="D19" s="82">
        <f>SUM(D7:D18)</f>
        <v>129</v>
      </c>
      <c r="E19" s="82">
        <f>SUM(E7:E18)</f>
        <v>50</v>
      </c>
      <c r="F19" s="82">
        <f>SUM(F7:F18)</f>
        <v>69</v>
      </c>
      <c r="G19" s="82">
        <f>SUM(G7:G18)</f>
        <v>10</v>
      </c>
      <c r="H19" s="82">
        <v>0</v>
      </c>
      <c r="I19" s="81" t="s">
        <v>51</v>
      </c>
    </row>
    <row r="20" spans="1:9" ht="19.5" thickBot="1" x14ac:dyDescent="0.3">
      <c r="A20" s="112" t="s">
        <v>52</v>
      </c>
      <c r="B20" s="113"/>
      <c r="C20" s="114"/>
      <c r="D20" s="83">
        <v>1</v>
      </c>
      <c r="E20" s="84">
        <v>0.3876</v>
      </c>
      <c r="F20" s="85">
        <v>0.53490000000000004</v>
      </c>
      <c r="G20" s="85">
        <v>7.7499999999999999E-2</v>
      </c>
      <c r="H20" s="86">
        <v>0</v>
      </c>
      <c r="I20" s="81" t="s">
        <v>51</v>
      </c>
    </row>
    <row r="21" spans="1:9" x14ac:dyDescent="0.25">
      <c r="A21" s="117" t="s">
        <v>54</v>
      </c>
      <c r="B21" s="117"/>
      <c r="C21" s="117"/>
      <c r="D21" s="117"/>
      <c r="E21" s="117"/>
      <c r="F21" s="117"/>
      <c r="G21" s="117"/>
      <c r="H21" s="117"/>
      <c r="I21" s="117"/>
    </row>
    <row r="22" spans="1:9" x14ac:dyDescent="0.25">
      <c r="A22" s="118"/>
      <c r="B22" s="118"/>
      <c r="C22" s="118"/>
      <c r="D22" s="118"/>
      <c r="E22" s="118"/>
      <c r="F22" s="118"/>
      <c r="G22" s="118"/>
      <c r="H22" s="118"/>
      <c r="I22" s="118"/>
    </row>
  </sheetData>
  <mergeCells count="10">
    <mergeCell ref="A20:C20"/>
    <mergeCell ref="I5:I6"/>
    <mergeCell ref="A21:I22"/>
    <mergeCell ref="A2:I3"/>
    <mergeCell ref="A5:A6"/>
    <mergeCell ref="B5:B6"/>
    <mergeCell ref="C5:C6"/>
    <mergeCell ref="D5:D6"/>
    <mergeCell ref="E5:H5"/>
    <mergeCell ref="A19:C19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zoomScale="80" zoomScaleNormal="80" workbookViewId="0">
      <selection activeCell="D12" sqref="D12:G17"/>
    </sheetView>
  </sheetViews>
  <sheetFormatPr defaultRowHeight="15" x14ac:dyDescent="0.25"/>
  <cols>
    <col min="1" max="1" width="8.85546875" customWidth="1"/>
    <col min="2" max="2" width="17.7109375" customWidth="1"/>
    <col min="3" max="3" width="24.85546875" customWidth="1"/>
    <col min="4" max="4" width="17.5703125" customWidth="1"/>
    <col min="5" max="5" width="18" customWidth="1"/>
    <col min="6" max="6" width="17.140625" customWidth="1"/>
    <col min="7" max="7" width="16.85546875" customWidth="1"/>
    <col min="8" max="8" width="18.28515625" customWidth="1"/>
    <col min="9" max="9" width="27.7109375" customWidth="1"/>
  </cols>
  <sheetData>
    <row r="3" spans="1:9" x14ac:dyDescent="0.25">
      <c r="A3" s="124" t="s">
        <v>57</v>
      </c>
      <c r="B3" s="124"/>
      <c r="C3" s="124"/>
      <c r="D3" s="124"/>
      <c r="E3" s="124"/>
      <c r="F3" s="124"/>
      <c r="G3" s="124"/>
      <c r="H3" s="124"/>
      <c r="I3" s="124"/>
    </row>
    <row r="4" spans="1:9" x14ac:dyDescent="0.25">
      <c r="A4" s="124"/>
      <c r="B4" s="124"/>
      <c r="C4" s="124"/>
      <c r="D4" s="124"/>
      <c r="E4" s="124"/>
      <c r="F4" s="124"/>
      <c r="G4" s="124"/>
      <c r="H4" s="124"/>
      <c r="I4" s="124"/>
    </row>
    <row r="5" spans="1:9" ht="15.75" thickBot="1" x14ac:dyDescent="0.3"/>
    <row r="6" spans="1:9" ht="60.75" customHeight="1" thickBot="1" x14ac:dyDescent="0.3">
      <c r="A6" s="119" t="s">
        <v>2</v>
      </c>
      <c r="B6" s="115" t="s">
        <v>42</v>
      </c>
      <c r="C6" s="115" t="s">
        <v>43</v>
      </c>
      <c r="D6" s="115" t="s">
        <v>44</v>
      </c>
      <c r="E6" s="121" t="s">
        <v>45</v>
      </c>
      <c r="F6" s="122"/>
      <c r="G6" s="122"/>
      <c r="H6" s="123"/>
      <c r="I6" s="115" t="s">
        <v>56</v>
      </c>
    </row>
    <row r="7" spans="1:9" ht="32.25" thickBot="1" x14ac:dyDescent="0.3">
      <c r="A7" s="120"/>
      <c r="B7" s="116"/>
      <c r="C7" s="116"/>
      <c r="D7" s="116"/>
      <c r="E7" s="2" t="s">
        <v>46</v>
      </c>
      <c r="F7" s="2" t="s">
        <v>47</v>
      </c>
      <c r="G7" s="2" t="s">
        <v>48</v>
      </c>
      <c r="H7" s="2" t="s">
        <v>49</v>
      </c>
      <c r="I7" s="116"/>
    </row>
    <row r="8" spans="1:9" ht="38.25" thickBot="1" x14ac:dyDescent="0.3">
      <c r="A8" s="10">
        <v>1</v>
      </c>
      <c r="B8" s="10">
        <v>22798</v>
      </c>
      <c r="C8" s="50" t="s">
        <v>172</v>
      </c>
      <c r="D8" s="10">
        <v>17</v>
      </c>
      <c r="E8" s="10">
        <v>11</v>
      </c>
      <c r="F8" s="10">
        <v>6</v>
      </c>
      <c r="G8" s="10">
        <v>0</v>
      </c>
      <c r="H8" s="10">
        <v>0</v>
      </c>
      <c r="I8" s="10" t="s">
        <v>176</v>
      </c>
    </row>
    <row r="9" spans="1:9" ht="38.25" thickBot="1" x14ac:dyDescent="0.3">
      <c r="A9" s="10">
        <v>2</v>
      </c>
      <c r="B9" s="10">
        <v>22799</v>
      </c>
      <c r="C9" s="50" t="s">
        <v>172</v>
      </c>
      <c r="D9" s="10">
        <v>18</v>
      </c>
      <c r="E9" s="10">
        <v>10</v>
      </c>
      <c r="F9" s="10">
        <v>8</v>
      </c>
      <c r="G9" s="10">
        <v>0</v>
      </c>
      <c r="H9" s="10">
        <v>0</v>
      </c>
      <c r="I9" s="10" t="s">
        <v>176</v>
      </c>
    </row>
    <row r="10" spans="1:9" ht="38.25" thickBot="1" x14ac:dyDescent="0.3">
      <c r="A10" s="10">
        <v>3</v>
      </c>
      <c r="B10" s="10">
        <v>22800</v>
      </c>
      <c r="C10" s="50" t="s">
        <v>172</v>
      </c>
      <c r="D10" s="10">
        <v>9</v>
      </c>
      <c r="E10" s="10">
        <v>6</v>
      </c>
      <c r="F10" s="10">
        <v>3</v>
      </c>
      <c r="G10" s="10">
        <v>0</v>
      </c>
      <c r="H10" s="10">
        <v>0</v>
      </c>
      <c r="I10" s="10" t="s">
        <v>176</v>
      </c>
    </row>
    <row r="11" spans="1:9" ht="57" thickBot="1" x14ac:dyDescent="0.3">
      <c r="A11" s="10">
        <v>4</v>
      </c>
      <c r="B11" s="10">
        <v>22808</v>
      </c>
      <c r="C11" s="50" t="s">
        <v>174</v>
      </c>
      <c r="D11" s="10">
        <v>22</v>
      </c>
      <c r="E11" s="10">
        <v>2</v>
      </c>
      <c r="F11" s="10">
        <v>16</v>
      </c>
      <c r="G11" s="10">
        <v>4</v>
      </c>
      <c r="H11" s="10">
        <v>0</v>
      </c>
      <c r="I11" s="10" t="s">
        <v>176</v>
      </c>
    </row>
    <row r="12" spans="1:9" ht="19.5" thickBot="1" x14ac:dyDescent="0.3">
      <c r="A12" s="10">
        <v>5</v>
      </c>
      <c r="B12" s="10">
        <v>22616</v>
      </c>
      <c r="C12" s="50" t="s">
        <v>210</v>
      </c>
      <c r="D12" s="87">
        <v>20</v>
      </c>
      <c r="E12" s="87">
        <v>8</v>
      </c>
      <c r="F12" s="87">
        <v>12</v>
      </c>
      <c r="G12" s="87"/>
      <c r="H12" s="62"/>
      <c r="I12" s="10" t="s">
        <v>177</v>
      </c>
    </row>
    <row r="13" spans="1:9" ht="113.25" thickBot="1" x14ac:dyDescent="0.3">
      <c r="A13" s="10">
        <v>6</v>
      </c>
      <c r="B13" s="10">
        <v>22690</v>
      </c>
      <c r="C13" s="50" t="s">
        <v>211</v>
      </c>
      <c r="D13" s="87">
        <v>10</v>
      </c>
      <c r="E13" s="87"/>
      <c r="F13" s="87"/>
      <c r="G13" s="87">
        <v>10</v>
      </c>
      <c r="H13" s="62"/>
      <c r="I13" s="10" t="s">
        <v>177</v>
      </c>
    </row>
    <row r="14" spans="1:9" ht="57" thickBot="1" x14ac:dyDescent="0.3">
      <c r="A14" s="10">
        <v>7</v>
      </c>
      <c r="B14" s="10">
        <v>22671</v>
      </c>
      <c r="C14" s="50" t="s">
        <v>212</v>
      </c>
      <c r="D14" s="87">
        <v>12</v>
      </c>
      <c r="E14" s="87">
        <v>4</v>
      </c>
      <c r="F14" s="87">
        <v>4</v>
      </c>
      <c r="G14" s="87">
        <v>4</v>
      </c>
      <c r="H14" s="62"/>
      <c r="I14" s="10" t="s">
        <v>177</v>
      </c>
    </row>
    <row r="15" spans="1:9" ht="38.25" thickBot="1" x14ac:dyDescent="0.3">
      <c r="A15" s="10">
        <v>8</v>
      </c>
      <c r="B15" s="10">
        <v>22657</v>
      </c>
      <c r="C15" s="50" t="s">
        <v>213</v>
      </c>
      <c r="D15" s="87">
        <v>18</v>
      </c>
      <c r="E15" s="87">
        <v>2</v>
      </c>
      <c r="F15" s="87">
        <v>10</v>
      </c>
      <c r="G15" s="87">
        <v>6</v>
      </c>
      <c r="H15" s="62"/>
      <c r="I15" s="10" t="s">
        <v>177</v>
      </c>
    </row>
    <row r="16" spans="1:9" ht="19.5" thickBot="1" x14ac:dyDescent="0.3">
      <c r="A16" s="121" t="s">
        <v>50</v>
      </c>
      <c r="B16" s="122"/>
      <c r="C16" s="123"/>
      <c r="D16" s="88">
        <f>SUM(D8:D15)</f>
        <v>126</v>
      </c>
      <c r="E16" s="88">
        <f>SUM(E8:E15)</f>
        <v>43</v>
      </c>
      <c r="F16" s="88">
        <f>SUM(F8:F15)</f>
        <v>59</v>
      </c>
      <c r="G16" s="88">
        <f>SUM(G8:G15)</f>
        <v>24</v>
      </c>
      <c r="H16" s="10">
        <v>0</v>
      </c>
      <c r="I16" s="2" t="s">
        <v>51</v>
      </c>
    </row>
    <row r="17" spans="1:9" ht="16.5" thickBot="1" x14ac:dyDescent="0.3">
      <c r="A17" s="121" t="s">
        <v>52</v>
      </c>
      <c r="B17" s="122"/>
      <c r="C17" s="123"/>
      <c r="D17" s="83">
        <v>1</v>
      </c>
      <c r="E17" s="89">
        <v>0.34129999999999999</v>
      </c>
      <c r="F17" s="89">
        <v>0.46829999999999999</v>
      </c>
      <c r="G17" s="89">
        <v>0.19040000000000001</v>
      </c>
      <c r="H17" s="2"/>
      <c r="I17" s="2" t="s">
        <v>51</v>
      </c>
    </row>
    <row r="18" spans="1:9" x14ac:dyDescent="0.25">
      <c r="A18" s="117" t="s">
        <v>54</v>
      </c>
      <c r="B18" s="117"/>
      <c r="C18" s="117"/>
      <c r="D18" s="117"/>
      <c r="E18" s="117"/>
      <c r="F18" s="117"/>
      <c r="G18" s="117"/>
      <c r="H18" s="117"/>
      <c r="I18" s="117"/>
    </row>
    <row r="19" spans="1:9" x14ac:dyDescent="0.25">
      <c r="A19" s="118"/>
      <c r="B19" s="118"/>
      <c r="C19" s="118"/>
      <c r="D19" s="118"/>
      <c r="E19" s="118"/>
      <c r="F19" s="118"/>
      <c r="G19" s="118"/>
      <c r="H19" s="118"/>
      <c r="I19" s="118"/>
    </row>
  </sheetData>
  <mergeCells count="10">
    <mergeCell ref="A17:C17"/>
    <mergeCell ref="A18:I19"/>
    <mergeCell ref="A3:I4"/>
    <mergeCell ref="A6:A7"/>
    <mergeCell ref="B6:B7"/>
    <mergeCell ref="C6:C7"/>
    <mergeCell ref="D6:D7"/>
    <mergeCell ref="E6:H6"/>
    <mergeCell ref="A16:C16"/>
    <mergeCell ref="I6:I7"/>
  </mergeCells>
  <pageMargins left="0.7" right="0.7" top="0.75" bottom="0.75" header="0.3" footer="0.3"/>
  <pageSetup paperSize="9" scale="2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topLeftCell="A4" zoomScale="80" zoomScaleNormal="80" workbookViewId="0">
      <selection activeCell="H16" sqref="H16"/>
    </sheetView>
  </sheetViews>
  <sheetFormatPr defaultRowHeight="15" x14ac:dyDescent="0.25"/>
  <cols>
    <col min="2" max="2" width="35.7109375" customWidth="1"/>
    <col min="3" max="3" width="17.85546875" customWidth="1"/>
    <col min="6" max="6" width="18" customWidth="1"/>
  </cols>
  <sheetData>
    <row r="2" spans="1:6" x14ac:dyDescent="0.25">
      <c r="A2" s="105" t="s">
        <v>68</v>
      </c>
      <c r="B2" s="105"/>
      <c r="C2" s="105"/>
      <c r="D2" s="105"/>
      <c r="E2" s="105"/>
      <c r="F2" s="105"/>
    </row>
    <row r="3" spans="1:6" x14ac:dyDescent="0.25">
      <c r="A3" s="105"/>
      <c r="B3" s="105"/>
      <c r="C3" s="105"/>
      <c r="D3" s="105"/>
      <c r="E3" s="105"/>
      <c r="F3" s="105"/>
    </row>
    <row r="4" spans="1:6" ht="15.75" thickBot="1" x14ac:dyDescent="0.3"/>
    <row r="5" spans="1:6" ht="15.75" thickBot="1" x14ac:dyDescent="0.3">
      <c r="A5" s="131" t="s">
        <v>2</v>
      </c>
      <c r="B5" s="107" t="s">
        <v>58</v>
      </c>
      <c r="C5" s="107" t="s">
        <v>59</v>
      </c>
      <c r="D5" s="107" t="s">
        <v>60</v>
      </c>
      <c r="E5" s="107"/>
      <c r="F5" s="107" t="s">
        <v>67</v>
      </c>
    </row>
    <row r="6" spans="1:6" ht="123.6" customHeight="1" thickBot="1" x14ac:dyDescent="0.3">
      <c r="A6" s="131"/>
      <c r="B6" s="107"/>
      <c r="C6" s="107"/>
      <c r="D6" s="107"/>
      <c r="E6" s="107"/>
      <c r="F6" s="107"/>
    </row>
    <row r="7" spans="1:6" ht="142.5" thickBot="1" x14ac:dyDescent="0.3">
      <c r="A7" s="11">
        <v>1</v>
      </c>
      <c r="B7" s="61" t="s">
        <v>61</v>
      </c>
      <c r="C7" s="4">
        <v>10</v>
      </c>
      <c r="D7" s="125">
        <v>15</v>
      </c>
      <c r="E7" s="125"/>
      <c r="F7" s="9" t="s">
        <v>438</v>
      </c>
    </row>
    <row r="8" spans="1:6" ht="158.25" thickBot="1" x14ac:dyDescent="0.3">
      <c r="A8" s="11">
        <v>2</v>
      </c>
      <c r="B8" s="61" t="s">
        <v>62</v>
      </c>
      <c r="C8" s="4">
        <v>6</v>
      </c>
      <c r="D8" s="125">
        <v>6</v>
      </c>
      <c r="E8" s="125"/>
      <c r="F8" s="9" t="s">
        <v>439</v>
      </c>
    </row>
    <row r="9" spans="1:6" ht="16.5" thickBot="1" x14ac:dyDescent="0.3">
      <c r="A9" s="11">
        <v>3</v>
      </c>
      <c r="B9" s="107" t="s">
        <v>63</v>
      </c>
      <c r="C9" s="107"/>
      <c r="D9" s="107"/>
      <c r="E9" s="107"/>
      <c r="F9" s="107"/>
    </row>
    <row r="10" spans="1:6" ht="95.25" thickBot="1" x14ac:dyDescent="0.3">
      <c r="A10" s="8" t="s">
        <v>69</v>
      </c>
      <c r="B10" s="7" t="s">
        <v>64</v>
      </c>
      <c r="C10" s="125" t="s">
        <v>430</v>
      </c>
      <c r="D10" s="125"/>
      <c r="E10" s="125"/>
      <c r="F10" s="125"/>
    </row>
    <row r="11" spans="1:6" ht="156.6" customHeight="1" thickBot="1" x14ac:dyDescent="0.3">
      <c r="A11" s="129" t="s">
        <v>70</v>
      </c>
      <c r="B11" s="115" t="s">
        <v>73</v>
      </c>
      <c r="C11" s="125">
        <v>9</v>
      </c>
      <c r="D11" s="125"/>
      <c r="E11" s="125"/>
      <c r="F11" s="125"/>
    </row>
    <row r="12" spans="1:6" ht="15" customHeight="1" thickBot="1" x14ac:dyDescent="0.3">
      <c r="A12" s="130"/>
      <c r="B12" s="116"/>
      <c r="C12" s="125"/>
      <c r="D12" s="125"/>
      <c r="E12" s="125"/>
      <c r="F12" s="125"/>
    </row>
    <row r="13" spans="1:6" ht="111" thickBot="1" x14ac:dyDescent="0.3">
      <c r="A13" s="8" t="s">
        <v>71</v>
      </c>
      <c r="B13" s="7" t="s">
        <v>65</v>
      </c>
      <c r="C13" s="128" t="s">
        <v>447</v>
      </c>
      <c r="D13" s="128"/>
      <c r="E13" s="128"/>
      <c r="F13" s="128"/>
    </row>
    <row r="14" spans="1:6" ht="158.25" thickBot="1" x14ac:dyDescent="0.3">
      <c r="A14" s="8" t="s">
        <v>72</v>
      </c>
      <c r="B14" s="7" t="s">
        <v>66</v>
      </c>
      <c r="C14" s="125">
        <v>360</v>
      </c>
      <c r="D14" s="125"/>
      <c r="E14" s="125"/>
      <c r="F14" s="125"/>
    </row>
    <row r="16" spans="1:6" ht="110.25" customHeight="1" x14ac:dyDescent="0.25">
      <c r="B16" s="127" t="s">
        <v>440</v>
      </c>
      <c r="C16" s="127"/>
      <c r="D16" s="127"/>
      <c r="E16" s="127"/>
      <c r="F16" s="127"/>
    </row>
    <row r="18" spans="2:6" ht="67.5" customHeight="1" x14ac:dyDescent="0.25">
      <c r="B18" s="126" t="s">
        <v>448</v>
      </c>
      <c r="C18" s="126"/>
      <c r="D18" s="126"/>
      <c r="E18" s="126"/>
      <c r="F18" s="126"/>
    </row>
  </sheetData>
  <mergeCells count="17">
    <mergeCell ref="D5:E6"/>
    <mergeCell ref="D7:E7"/>
    <mergeCell ref="D8:E8"/>
    <mergeCell ref="B18:F18"/>
    <mergeCell ref="B16:F16"/>
    <mergeCell ref="A2:F3"/>
    <mergeCell ref="B11:B12"/>
    <mergeCell ref="F5:F6"/>
    <mergeCell ref="C10:F10"/>
    <mergeCell ref="C11:F12"/>
    <mergeCell ref="C14:F14"/>
    <mergeCell ref="C13:F13"/>
    <mergeCell ref="B9:F9"/>
    <mergeCell ref="A11:A12"/>
    <mergeCell ref="A5:A6"/>
    <mergeCell ref="B5:B6"/>
    <mergeCell ref="C5:C6"/>
  </mergeCells>
  <pageMargins left="0.7" right="0.7" top="0.75" bottom="0.75" header="0.3" footer="0.3"/>
  <pageSetup paperSize="9" scale="2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4"/>
  <sheetViews>
    <sheetView tabSelected="1" topLeftCell="A22" zoomScale="90" zoomScaleNormal="90" workbookViewId="0">
      <selection activeCell="Q29" sqref="Q29"/>
    </sheetView>
  </sheetViews>
  <sheetFormatPr defaultRowHeight="15" x14ac:dyDescent="0.25"/>
  <cols>
    <col min="2" max="2" width="17.28515625" customWidth="1"/>
    <col min="3" max="3" width="18.7109375" customWidth="1"/>
    <col min="4" max="4" width="21.42578125" customWidth="1"/>
    <col min="8" max="8" width="9.28515625" customWidth="1"/>
    <col min="9" max="9" width="16.7109375" customWidth="1"/>
    <col min="10" max="10" width="18.28515625" customWidth="1"/>
    <col min="11" max="12" width="12.28515625" customWidth="1"/>
    <col min="13" max="13" width="21.7109375" customWidth="1"/>
  </cols>
  <sheetData>
    <row r="2" spans="1:13" x14ac:dyDescent="0.25">
      <c r="A2" s="124" t="s">
        <v>86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3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5" spans="1:13" ht="60" customHeight="1" x14ac:dyDescent="0.25">
      <c r="A5" s="143" t="s">
        <v>2</v>
      </c>
      <c r="B5" s="144" t="s">
        <v>42</v>
      </c>
      <c r="C5" s="144" t="s">
        <v>74</v>
      </c>
      <c r="D5" s="144" t="s">
        <v>75</v>
      </c>
      <c r="E5" s="144" t="s">
        <v>76</v>
      </c>
      <c r="F5" s="144"/>
      <c r="G5" s="144"/>
      <c r="H5" s="145" t="s">
        <v>83</v>
      </c>
      <c r="I5" s="144" t="s">
        <v>114</v>
      </c>
      <c r="J5" s="144" t="s">
        <v>77</v>
      </c>
      <c r="K5" s="144" t="s">
        <v>78</v>
      </c>
      <c r="L5" s="144" t="s">
        <v>84</v>
      </c>
      <c r="M5" s="144" t="s">
        <v>79</v>
      </c>
    </row>
    <row r="6" spans="1:13" ht="12.6" customHeight="1" x14ac:dyDescent="0.25">
      <c r="A6" s="143"/>
      <c r="B6" s="144"/>
      <c r="C6" s="144"/>
      <c r="D6" s="144"/>
      <c r="E6" s="144"/>
      <c r="F6" s="144"/>
      <c r="G6" s="144"/>
      <c r="H6" s="145"/>
      <c r="I6" s="144"/>
      <c r="J6" s="144"/>
      <c r="K6" s="144"/>
      <c r="L6" s="144"/>
      <c r="M6" s="144"/>
    </row>
    <row r="7" spans="1:13" x14ac:dyDescent="0.25">
      <c r="A7" s="143"/>
      <c r="B7" s="144"/>
      <c r="C7" s="144"/>
      <c r="D7" s="144"/>
      <c r="E7" s="144"/>
      <c r="F7" s="144"/>
      <c r="G7" s="144"/>
      <c r="H7" s="145"/>
      <c r="I7" s="144"/>
      <c r="J7" s="144"/>
      <c r="K7" s="144"/>
      <c r="L7" s="144"/>
      <c r="M7" s="144"/>
    </row>
    <row r="8" spans="1:13" x14ac:dyDescent="0.25">
      <c r="A8" s="143"/>
      <c r="B8" s="144"/>
      <c r="C8" s="144"/>
      <c r="D8" s="144"/>
      <c r="E8" s="144"/>
      <c r="F8" s="144"/>
      <c r="G8" s="144"/>
      <c r="H8" s="145"/>
      <c r="I8" s="144"/>
      <c r="J8" s="144"/>
      <c r="K8" s="144"/>
      <c r="L8" s="144"/>
      <c r="M8" s="144"/>
    </row>
    <row r="9" spans="1:13" ht="52.5" x14ac:dyDescent="0.25">
      <c r="A9" s="143"/>
      <c r="B9" s="144"/>
      <c r="C9" s="144"/>
      <c r="D9" s="144"/>
      <c r="E9" s="13" t="s">
        <v>80</v>
      </c>
      <c r="F9" s="13" t="s">
        <v>81</v>
      </c>
      <c r="G9" s="13" t="s">
        <v>82</v>
      </c>
      <c r="H9" s="145"/>
      <c r="I9" s="144"/>
      <c r="J9" s="144"/>
      <c r="K9" s="144"/>
      <c r="L9" s="144"/>
      <c r="M9" s="144"/>
    </row>
    <row r="10" spans="1:13" ht="67.5" customHeight="1" x14ac:dyDescent="0.25">
      <c r="A10" s="30">
        <v>1</v>
      </c>
      <c r="B10" s="30">
        <v>22798</v>
      </c>
      <c r="C10" s="30" t="s">
        <v>175</v>
      </c>
      <c r="D10" s="30" t="s">
        <v>373</v>
      </c>
      <c r="E10" s="30" t="s">
        <v>176</v>
      </c>
      <c r="F10" s="30" t="s">
        <v>177</v>
      </c>
      <c r="G10" s="30">
        <v>231</v>
      </c>
      <c r="H10" s="30" t="s">
        <v>178</v>
      </c>
      <c r="I10" s="30"/>
      <c r="J10" s="30" t="s">
        <v>290</v>
      </c>
      <c r="K10" s="30" t="s">
        <v>177</v>
      </c>
      <c r="L10" s="30" t="s">
        <v>176</v>
      </c>
      <c r="M10" s="30" t="s">
        <v>177</v>
      </c>
    </row>
    <row r="11" spans="1:13" ht="51" x14ac:dyDescent="0.25">
      <c r="A11" s="30">
        <v>2</v>
      </c>
      <c r="B11" s="30">
        <v>22799</v>
      </c>
      <c r="C11" s="30" t="s">
        <v>180</v>
      </c>
      <c r="D11" s="30" t="s">
        <v>373</v>
      </c>
      <c r="E11" s="30" t="s">
        <v>176</v>
      </c>
      <c r="F11" s="30" t="s">
        <v>177</v>
      </c>
      <c r="G11" s="30">
        <v>231</v>
      </c>
      <c r="H11" s="30" t="s">
        <v>178</v>
      </c>
      <c r="I11" s="30"/>
      <c r="J11" s="30" t="s">
        <v>290</v>
      </c>
      <c r="K11" s="30" t="s">
        <v>177</v>
      </c>
      <c r="L11" s="30" t="s">
        <v>176</v>
      </c>
      <c r="M11" s="30" t="s">
        <v>177</v>
      </c>
    </row>
    <row r="12" spans="1:13" ht="51" x14ac:dyDescent="0.25">
      <c r="A12" s="30">
        <v>3</v>
      </c>
      <c r="B12" s="30">
        <v>22800</v>
      </c>
      <c r="C12" s="30" t="s">
        <v>181</v>
      </c>
      <c r="D12" s="30" t="s">
        <v>373</v>
      </c>
      <c r="E12" s="30" t="s">
        <v>176</v>
      </c>
      <c r="F12" s="30" t="s">
        <v>177</v>
      </c>
      <c r="G12" s="30">
        <v>231</v>
      </c>
      <c r="H12" s="30" t="s">
        <v>178</v>
      </c>
      <c r="I12" s="30"/>
      <c r="J12" s="30" t="s">
        <v>290</v>
      </c>
      <c r="K12" s="30" t="s">
        <v>177</v>
      </c>
      <c r="L12" s="30" t="s">
        <v>176</v>
      </c>
      <c r="M12" s="30" t="s">
        <v>177</v>
      </c>
    </row>
    <row r="13" spans="1:13" ht="63" customHeight="1" x14ac:dyDescent="0.25">
      <c r="A13" s="30">
        <v>4</v>
      </c>
      <c r="B13" s="30">
        <v>22808</v>
      </c>
      <c r="C13" s="30" t="s">
        <v>182</v>
      </c>
      <c r="D13" s="30" t="s">
        <v>369</v>
      </c>
      <c r="E13" s="30" t="s">
        <v>176</v>
      </c>
      <c r="F13" s="30" t="s">
        <v>177</v>
      </c>
      <c r="G13" s="30">
        <v>231</v>
      </c>
      <c r="H13" s="30" t="s">
        <v>178</v>
      </c>
      <c r="I13" s="30"/>
      <c r="J13" s="30" t="s">
        <v>291</v>
      </c>
      <c r="K13" s="30" t="s">
        <v>177</v>
      </c>
      <c r="L13" s="30" t="s">
        <v>176</v>
      </c>
      <c r="M13" s="30" t="s">
        <v>177</v>
      </c>
    </row>
    <row r="14" spans="1:13" ht="67.5" customHeight="1" x14ac:dyDescent="0.25">
      <c r="A14" s="30">
        <v>5</v>
      </c>
      <c r="B14" s="30">
        <v>22616</v>
      </c>
      <c r="C14" s="30" t="s">
        <v>214</v>
      </c>
      <c r="D14" s="30" t="s">
        <v>215</v>
      </c>
      <c r="E14" s="30" t="s">
        <v>176</v>
      </c>
      <c r="F14" s="30" t="s">
        <v>176</v>
      </c>
      <c r="G14" s="30">
        <v>460</v>
      </c>
      <c r="H14" s="30" t="s">
        <v>178</v>
      </c>
      <c r="I14" s="30"/>
      <c r="J14" s="30" t="s">
        <v>291</v>
      </c>
      <c r="K14" s="30" t="s">
        <v>177</v>
      </c>
      <c r="L14" s="30" t="s">
        <v>176</v>
      </c>
      <c r="M14" s="30" t="s">
        <v>177</v>
      </c>
    </row>
    <row r="15" spans="1:13" ht="63.75" x14ac:dyDescent="0.25">
      <c r="A15" s="30">
        <v>6</v>
      </c>
      <c r="B15" s="30">
        <v>22690</v>
      </c>
      <c r="C15" s="30" t="s">
        <v>216</v>
      </c>
      <c r="D15" s="30" t="s">
        <v>217</v>
      </c>
      <c r="E15" s="30" t="s">
        <v>177</v>
      </c>
      <c r="F15" s="30"/>
      <c r="G15" s="30"/>
      <c r="H15" s="30" t="s">
        <v>178</v>
      </c>
      <c r="I15" s="30"/>
      <c r="J15" s="30" t="s">
        <v>218</v>
      </c>
      <c r="K15" s="30" t="s">
        <v>177</v>
      </c>
      <c r="L15" s="30" t="s">
        <v>176</v>
      </c>
      <c r="M15" s="30" t="s">
        <v>177</v>
      </c>
    </row>
    <row r="16" spans="1:13" ht="63.75" x14ac:dyDescent="0.25">
      <c r="A16" s="30">
        <v>7</v>
      </c>
      <c r="B16" s="30">
        <v>22671</v>
      </c>
      <c r="C16" s="30" t="s">
        <v>219</v>
      </c>
      <c r="D16" s="30" t="s">
        <v>220</v>
      </c>
      <c r="E16" s="30" t="s">
        <v>176</v>
      </c>
      <c r="F16" s="30" t="s">
        <v>177</v>
      </c>
      <c r="G16" s="30">
        <v>200</v>
      </c>
      <c r="H16" s="30" t="s">
        <v>178</v>
      </c>
      <c r="I16" s="30"/>
      <c r="J16" s="30" t="s">
        <v>221</v>
      </c>
      <c r="K16" s="30" t="s">
        <v>177</v>
      </c>
      <c r="L16" s="30" t="s">
        <v>176</v>
      </c>
      <c r="M16" s="30" t="s">
        <v>177</v>
      </c>
    </row>
    <row r="17" spans="1:13" ht="51" x14ac:dyDescent="0.25">
      <c r="A17" s="30">
        <v>8</v>
      </c>
      <c r="B17" s="30">
        <v>22657</v>
      </c>
      <c r="C17" s="30" t="s">
        <v>222</v>
      </c>
      <c r="D17" s="30" t="s">
        <v>223</v>
      </c>
      <c r="E17" s="30" t="s">
        <v>176</v>
      </c>
      <c r="F17" s="30" t="s">
        <v>177</v>
      </c>
      <c r="G17" s="30">
        <v>200</v>
      </c>
      <c r="H17" s="30" t="s">
        <v>178</v>
      </c>
      <c r="I17" s="30"/>
      <c r="J17" s="30" t="s">
        <v>224</v>
      </c>
      <c r="K17" s="30" t="s">
        <v>177</v>
      </c>
      <c r="L17" s="30" t="s">
        <v>176</v>
      </c>
      <c r="M17" s="30" t="s">
        <v>177</v>
      </c>
    </row>
    <row r="18" spans="1:13" ht="51" x14ac:dyDescent="0.25">
      <c r="A18" s="30">
        <v>9</v>
      </c>
      <c r="B18" s="30">
        <v>22222</v>
      </c>
      <c r="C18" s="30" t="s">
        <v>260</v>
      </c>
      <c r="D18" s="30" t="s">
        <v>261</v>
      </c>
      <c r="E18" s="30" t="s">
        <v>176</v>
      </c>
      <c r="F18" s="30" t="s">
        <v>177</v>
      </c>
      <c r="G18" s="30">
        <v>552</v>
      </c>
      <c r="H18" s="30" t="s">
        <v>342</v>
      </c>
      <c r="I18" s="30" t="s">
        <v>176</v>
      </c>
      <c r="J18" s="30" t="s">
        <v>248</v>
      </c>
      <c r="K18" s="30" t="s">
        <v>177</v>
      </c>
      <c r="L18" s="30" t="s">
        <v>176</v>
      </c>
      <c r="M18" s="30" t="s">
        <v>177</v>
      </c>
    </row>
    <row r="19" spans="1:13" ht="63.75" x14ac:dyDescent="0.25">
      <c r="A19" s="30">
        <v>10</v>
      </c>
      <c r="B19" s="30">
        <v>22089</v>
      </c>
      <c r="C19" s="30" t="s">
        <v>271</v>
      </c>
      <c r="D19" s="30" t="s">
        <v>264</v>
      </c>
      <c r="E19" s="30" t="s">
        <v>176</v>
      </c>
      <c r="F19" s="30" t="s">
        <v>177</v>
      </c>
      <c r="G19" s="30">
        <v>648.54</v>
      </c>
      <c r="H19" s="30" t="s">
        <v>250</v>
      </c>
      <c r="I19" s="30" t="s">
        <v>176</v>
      </c>
      <c r="J19" s="30" t="s">
        <v>288</v>
      </c>
      <c r="K19" s="30" t="s">
        <v>177</v>
      </c>
      <c r="L19" s="30" t="s">
        <v>176</v>
      </c>
      <c r="M19" s="30" t="s">
        <v>177</v>
      </c>
    </row>
    <row r="20" spans="1:13" ht="63.75" x14ac:dyDescent="0.25">
      <c r="A20" s="30">
        <v>11</v>
      </c>
      <c r="B20" s="30">
        <v>23143</v>
      </c>
      <c r="C20" s="30" t="s">
        <v>271</v>
      </c>
      <c r="D20" s="30" t="s">
        <v>264</v>
      </c>
      <c r="E20" s="30" t="s">
        <v>176</v>
      </c>
      <c r="F20" s="30" t="s">
        <v>177</v>
      </c>
      <c r="G20" s="30">
        <v>729.61</v>
      </c>
      <c r="H20" s="30" t="s">
        <v>250</v>
      </c>
      <c r="I20" s="30" t="s">
        <v>272</v>
      </c>
      <c r="J20" s="30" t="s">
        <v>288</v>
      </c>
      <c r="K20" s="30" t="s">
        <v>177</v>
      </c>
      <c r="L20" s="30" t="s">
        <v>176</v>
      </c>
      <c r="M20" s="30" t="s">
        <v>177</v>
      </c>
    </row>
    <row r="21" spans="1:13" ht="51" x14ac:dyDescent="0.25">
      <c r="A21" s="30">
        <v>12</v>
      </c>
      <c r="B21" s="30">
        <v>21819</v>
      </c>
      <c r="C21" s="30" t="s">
        <v>275</v>
      </c>
      <c r="D21" s="30" t="s">
        <v>371</v>
      </c>
      <c r="E21" s="30" t="s">
        <v>176</v>
      </c>
      <c r="F21" s="30" t="s">
        <v>177</v>
      </c>
      <c r="G21" s="30">
        <v>231</v>
      </c>
      <c r="H21" s="30" t="s">
        <v>250</v>
      </c>
      <c r="I21" s="30" t="s">
        <v>177</v>
      </c>
      <c r="J21" s="30" t="s">
        <v>289</v>
      </c>
      <c r="K21" s="30" t="s">
        <v>177</v>
      </c>
      <c r="L21" s="30" t="s">
        <v>176</v>
      </c>
      <c r="M21" s="30" t="s">
        <v>177</v>
      </c>
    </row>
    <row r="22" spans="1:13" ht="63.75" x14ac:dyDescent="0.25">
      <c r="A22" s="30">
        <v>13</v>
      </c>
      <c r="B22" s="30">
        <v>22090</v>
      </c>
      <c r="C22" s="30" t="s">
        <v>286</v>
      </c>
      <c r="D22" s="30" t="s">
        <v>350</v>
      </c>
      <c r="E22" s="30" t="s">
        <v>176</v>
      </c>
      <c r="F22" s="30" t="s">
        <v>177</v>
      </c>
      <c r="G22" s="30" t="s">
        <v>287</v>
      </c>
      <c r="H22" s="30" t="s">
        <v>250</v>
      </c>
      <c r="I22" s="30" t="s">
        <v>177</v>
      </c>
      <c r="J22" s="30" t="s">
        <v>218</v>
      </c>
      <c r="K22" s="30" t="s">
        <v>177</v>
      </c>
      <c r="L22" s="30" t="s">
        <v>176</v>
      </c>
      <c r="M22" s="30" t="s">
        <v>177</v>
      </c>
    </row>
    <row r="23" spans="1:13" ht="51" x14ac:dyDescent="0.25">
      <c r="A23" s="30">
        <v>14</v>
      </c>
      <c r="B23" s="30">
        <v>22713</v>
      </c>
      <c r="C23" s="30" t="s">
        <v>318</v>
      </c>
      <c r="D23" s="30" t="s">
        <v>308</v>
      </c>
      <c r="E23" s="30" t="s">
        <v>176</v>
      </c>
      <c r="F23" s="90" t="s">
        <v>177</v>
      </c>
      <c r="G23" s="90">
        <v>417</v>
      </c>
      <c r="H23" s="30" t="s">
        <v>250</v>
      </c>
      <c r="I23" s="30" t="s">
        <v>177</v>
      </c>
      <c r="J23" s="30" t="s">
        <v>319</v>
      </c>
      <c r="K23" s="30" t="s">
        <v>177</v>
      </c>
      <c r="L23" s="30" t="s">
        <v>173</v>
      </c>
      <c r="M23" s="30" t="s">
        <v>177</v>
      </c>
    </row>
    <row r="24" spans="1:13" ht="60" x14ac:dyDescent="0.25">
      <c r="A24" s="30">
        <v>15</v>
      </c>
      <c r="B24" s="37">
        <v>22787</v>
      </c>
      <c r="C24" s="38" t="s">
        <v>339</v>
      </c>
      <c r="D24" s="38" t="s">
        <v>375</v>
      </c>
      <c r="E24" s="37" t="s">
        <v>176</v>
      </c>
      <c r="F24" s="38" t="s">
        <v>177</v>
      </c>
      <c r="G24" s="38">
        <v>231</v>
      </c>
      <c r="H24" s="38" t="s">
        <v>343</v>
      </c>
      <c r="I24" s="38" t="s">
        <v>177</v>
      </c>
      <c r="J24" s="38" t="s">
        <v>340</v>
      </c>
      <c r="K24" s="37" t="s">
        <v>177</v>
      </c>
      <c r="L24" s="37" t="s">
        <v>176</v>
      </c>
      <c r="M24" s="37" t="s">
        <v>177</v>
      </c>
    </row>
    <row r="25" spans="1:13" ht="90" x14ac:dyDescent="0.25">
      <c r="A25" s="30">
        <v>16</v>
      </c>
      <c r="B25" s="37">
        <v>22784</v>
      </c>
      <c r="C25" s="38" t="s">
        <v>286</v>
      </c>
      <c r="D25" s="37" t="s">
        <v>350</v>
      </c>
      <c r="E25" s="37" t="s">
        <v>176</v>
      </c>
      <c r="F25" s="38" t="s">
        <v>177</v>
      </c>
      <c r="G25" s="38">
        <v>231</v>
      </c>
      <c r="H25" s="30" t="s">
        <v>250</v>
      </c>
      <c r="I25" s="38" t="s">
        <v>176</v>
      </c>
      <c r="J25" s="38" t="s">
        <v>341</v>
      </c>
      <c r="K25" s="37" t="s">
        <v>177</v>
      </c>
      <c r="L25" s="37" t="s">
        <v>176</v>
      </c>
      <c r="M25" s="37" t="s">
        <v>177</v>
      </c>
    </row>
    <row r="26" spans="1:13" ht="60" x14ac:dyDescent="0.25">
      <c r="A26" s="30">
        <v>17</v>
      </c>
      <c r="B26" s="37">
        <v>22794</v>
      </c>
      <c r="C26" s="38" t="s">
        <v>345</v>
      </c>
      <c r="D26" s="37" t="s">
        <v>376</v>
      </c>
      <c r="E26" s="37" t="s">
        <v>176</v>
      </c>
      <c r="F26" s="37" t="s">
        <v>177</v>
      </c>
      <c r="G26" s="38">
        <v>173.94</v>
      </c>
      <c r="H26" s="30" t="s">
        <v>250</v>
      </c>
      <c r="I26" s="38" t="s">
        <v>176</v>
      </c>
      <c r="J26" s="38" t="s">
        <v>319</v>
      </c>
      <c r="K26" s="37" t="s">
        <v>177</v>
      </c>
      <c r="L26" s="37" t="s">
        <v>176</v>
      </c>
      <c r="M26" s="37" t="s">
        <v>177</v>
      </c>
    </row>
    <row r="27" spans="1:13" ht="60" x14ac:dyDescent="0.25">
      <c r="A27" s="30">
        <v>18</v>
      </c>
      <c r="B27" s="37">
        <v>22788</v>
      </c>
      <c r="C27" s="38" t="s">
        <v>345</v>
      </c>
      <c r="D27" s="37" t="s">
        <v>376</v>
      </c>
      <c r="E27" s="37" t="s">
        <v>176</v>
      </c>
      <c r="F27" s="37" t="s">
        <v>177</v>
      </c>
      <c r="G27" s="171">
        <v>173.94</v>
      </c>
      <c r="H27" s="30" t="s">
        <v>250</v>
      </c>
      <c r="I27" s="38" t="s">
        <v>177</v>
      </c>
      <c r="J27" s="38" t="s">
        <v>319</v>
      </c>
      <c r="K27" s="37" t="s">
        <v>177</v>
      </c>
      <c r="L27" s="37" t="s">
        <v>176</v>
      </c>
      <c r="M27" s="37" t="s">
        <v>177</v>
      </c>
    </row>
    <row r="28" spans="1:13" ht="60" x14ac:dyDescent="0.25">
      <c r="A28" s="30">
        <v>19</v>
      </c>
      <c r="B28" s="37">
        <v>22745</v>
      </c>
      <c r="C28" s="38" t="s">
        <v>345</v>
      </c>
      <c r="D28" s="37" t="s">
        <v>376</v>
      </c>
      <c r="E28" s="37" t="s">
        <v>176</v>
      </c>
      <c r="F28" s="172" t="s">
        <v>177</v>
      </c>
      <c r="G28" s="173">
        <v>173.94</v>
      </c>
      <c r="H28" s="30" t="s">
        <v>250</v>
      </c>
      <c r="I28" s="38" t="s">
        <v>177</v>
      </c>
      <c r="J28" s="38" t="s">
        <v>319</v>
      </c>
      <c r="K28" s="37" t="s">
        <v>177</v>
      </c>
      <c r="L28" s="37" t="s">
        <v>176</v>
      </c>
      <c r="M28" s="37" t="s">
        <v>177</v>
      </c>
    </row>
    <row r="29" spans="1:13" ht="60" x14ac:dyDescent="0.25">
      <c r="A29" s="39">
        <v>20</v>
      </c>
      <c r="B29" s="37">
        <v>22730</v>
      </c>
      <c r="C29" s="38" t="s">
        <v>222</v>
      </c>
      <c r="D29" s="38" t="s">
        <v>229</v>
      </c>
      <c r="E29" s="37" t="s">
        <v>176</v>
      </c>
      <c r="F29" s="37" t="s">
        <v>177</v>
      </c>
      <c r="G29" s="38">
        <v>203.92</v>
      </c>
      <c r="H29" s="30" t="s">
        <v>343</v>
      </c>
      <c r="I29" s="38" t="s">
        <v>177</v>
      </c>
      <c r="J29" s="38" t="s">
        <v>224</v>
      </c>
      <c r="K29" s="37" t="s">
        <v>177</v>
      </c>
      <c r="L29" s="37" t="s">
        <v>176</v>
      </c>
      <c r="M29" s="37" t="s">
        <v>177</v>
      </c>
    </row>
    <row r="31" spans="1:13" x14ac:dyDescent="0.25">
      <c r="A31" s="146" t="s">
        <v>85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</row>
    <row r="32" spans="1:13" x14ac:dyDescent="0.25">
      <c r="A32" s="147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</row>
    <row r="33" spans="1:13" ht="34.9" customHeight="1" x14ac:dyDescent="0.25">
      <c r="A33" s="147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</row>
    <row r="35" spans="1:13" ht="15.75" x14ac:dyDescent="0.25">
      <c r="A35" s="19" t="s">
        <v>2</v>
      </c>
      <c r="B35" s="134" t="s">
        <v>11</v>
      </c>
      <c r="C35" s="135"/>
      <c r="D35" s="135"/>
      <c r="E35" s="20" t="s">
        <v>92</v>
      </c>
    </row>
    <row r="36" spans="1:13" ht="15.75" x14ac:dyDescent="0.25">
      <c r="A36" s="14">
        <v>1</v>
      </c>
      <c r="B36" s="132" t="s">
        <v>87</v>
      </c>
      <c r="C36" s="132"/>
      <c r="D36" s="132"/>
      <c r="E36" s="12"/>
    </row>
    <row r="37" spans="1:13" ht="44.45" customHeight="1" x14ac:dyDescent="0.25">
      <c r="A37" s="18">
        <v>2</v>
      </c>
      <c r="B37" s="133" t="s">
        <v>88</v>
      </c>
      <c r="C37" s="133"/>
      <c r="D37" s="133"/>
      <c r="E37" s="17"/>
    </row>
    <row r="38" spans="1:13" ht="15.75" x14ac:dyDescent="0.25">
      <c r="A38" s="14"/>
      <c r="B38" s="142" t="s">
        <v>93</v>
      </c>
      <c r="C38" s="142"/>
      <c r="D38" s="142"/>
      <c r="E38" s="12">
        <v>0</v>
      </c>
    </row>
    <row r="39" spans="1:13" ht="15.75" x14ac:dyDescent="0.25">
      <c r="A39" s="15" t="s">
        <v>94</v>
      </c>
      <c r="B39" s="132" t="s">
        <v>89</v>
      </c>
      <c r="C39" s="132"/>
      <c r="D39" s="132"/>
      <c r="E39" s="12">
        <v>0</v>
      </c>
    </row>
    <row r="40" spans="1:13" ht="15.75" x14ac:dyDescent="0.25">
      <c r="A40" s="15" t="s">
        <v>95</v>
      </c>
      <c r="B40" s="132" t="s">
        <v>101</v>
      </c>
      <c r="C40" s="132"/>
      <c r="D40" s="132"/>
      <c r="E40" s="12">
        <v>6</v>
      </c>
    </row>
    <row r="41" spans="1:13" ht="15.75" x14ac:dyDescent="0.25">
      <c r="A41" s="15" t="s">
        <v>96</v>
      </c>
      <c r="B41" s="132" t="s">
        <v>102</v>
      </c>
      <c r="C41" s="132"/>
      <c r="D41" s="132"/>
      <c r="E41" s="12">
        <v>0</v>
      </c>
    </row>
    <row r="42" spans="1:13" ht="61.9" customHeight="1" x14ac:dyDescent="0.25">
      <c r="A42" s="16" t="s">
        <v>97</v>
      </c>
      <c r="B42" s="136" t="s">
        <v>127</v>
      </c>
      <c r="C42" s="137"/>
      <c r="D42" s="138"/>
      <c r="E42" s="17"/>
    </row>
    <row r="43" spans="1:13" ht="15.75" x14ac:dyDescent="0.25">
      <c r="A43" s="15"/>
      <c r="B43" s="139" t="s">
        <v>93</v>
      </c>
      <c r="C43" s="140"/>
      <c r="D43" s="141"/>
      <c r="E43" s="12">
        <v>0</v>
      </c>
    </row>
    <row r="44" spans="1:13" ht="15.75" x14ac:dyDescent="0.25">
      <c r="A44" s="15" t="s">
        <v>69</v>
      </c>
      <c r="B44" s="132" t="s">
        <v>89</v>
      </c>
      <c r="C44" s="132"/>
      <c r="D44" s="132"/>
      <c r="E44" s="12">
        <v>0</v>
      </c>
    </row>
    <row r="45" spans="1:13" ht="15.6" customHeight="1" x14ac:dyDescent="0.25">
      <c r="A45" s="15" t="s">
        <v>70</v>
      </c>
      <c r="B45" s="132" t="s">
        <v>101</v>
      </c>
      <c r="C45" s="132"/>
      <c r="D45" s="132"/>
      <c r="E45" s="12">
        <v>2</v>
      </c>
    </row>
    <row r="46" spans="1:13" ht="15.75" x14ac:dyDescent="0.25">
      <c r="A46" s="15" t="s">
        <v>71</v>
      </c>
      <c r="B46" s="132" t="s">
        <v>102</v>
      </c>
      <c r="C46" s="132"/>
      <c r="D46" s="132"/>
      <c r="E46" s="12">
        <v>0</v>
      </c>
    </row>
    <row r="47" spans="1:13" ht="32.450000000000003" customHeight="1" x14ac:dyDescent="0.25">
      <c r="A47" s="16" t="s">
        <v>98</v>
      </c>
      <c r="B47" s="133" t="s">
        <v>90</v>
      </c>
      <c r="C47" s="133"/>
      <c r="D47" s="133"/>
      <c r="E47" s="17"/>
    </row>
    <row r="48" spans="1:13" ht="15.75" x14ac:dyDescent="0.25">
      <c r="A48" s="15"/>
      <c r="B48" s="142" t="s">
        <v>93</v>
      </c>
      <c r="C48" s="142"/>
      <c r="D48" s="142"/>
      <c r="E48" s="12">
        <v>0</v>
      </c>
    </row>
    <row r="49" spans="1:5" ht="15.75" x14ac:dyDescent="0.25">
      <c r="A49" s="15" t="s">
        <v>39</v>
      </c>
      <c r="B49" s="132" t="s">
        <v>89</v>
      </c>
      <c r="C49" s="132"/>
      <c r="D49" s="132"/>
      <c r="E49" s="12">
        <v>0</v>
      </c>
    </row>
    <row r="50" spans="1:5" ht="15.75" x14ac:dyDescent="0.25">
      <c r="A50" s="15" t="s">
        <v>124</v>
      </c>
      <c r="B50" s="132" t="s">
        <v>101</v>
      </c>
      <c r="C50" s="132"/>
      <c r="D50" s="132"/>
      <c r="E50" s="12">
        <v>8</v>
      </c>
    </row>
    <row r="51" spans="1:5" ht="15.75" x14ac:dyDescent="0.25">
      <c r="A51" s="15" t="s">
        <v>125</v>
      </c>
      <c r="B51" s="132" t="s">
        <v>102</v>
      </c>
      <c r="C51" s="132"/>
      <c r="D51" s="132"/>
      <c r="E51" s="12">
        <v>0</v>
      </c>
    </row>
    <row r="52" spans="1:5" ht="15.75" x14ac:dyDescent="0.25">
      <c r="A52" s="16" t="s">
        <v>99</v>
      </c>
      <c r="B52" s="133" t="s">
        <v>103</v>
      </c>
      <c r="C52" s="133"/>
      <c r="D52" s="133"/>
      <c r="E52" s="17">
        <v>0</v>
      </c>
    </row>
    <row r="53" spans="1:5" ht="15.75" x14ac:dyDescent="0.25">
      <c r="A53" s="16" t="s">
        <v>100</v>
      </c>
      <c r="B53" s="133" t="s">
        <v>104</v>
      </c>
      <c r="C53" s="133"/>
      <c r="D53" s="133"/>
      <c r="E53" s="17">
        <v>15</v>
      </c>
    </row>
    <row r="54" spans="1:5" ht="15.75" x14ac:dyDescent="0.25">
      <c r="A54" s="16" t="s">
        <v>126</v>
      </c>
      <c r="B54" s="133" t="s">
        <v>91</v>
      </c>
      <c r="C54" s="133"/>
      <c r="D54" s="133"/>
      <c r="E54" s="17">
        <v>0</v>
      </c>
    </row>
  </sheetData>
  <autoFilter ref="A5:M29">
    <filterColumn colId="4" showButton="0"/>
    <filterColumn colId="5" showButton="0"/>
  </autoFilter>
  <mergeCells count="33">
    <mergeCell ref="B39:D39"/>
    <mergeCell ref="L5:L9"/>
    <mergeCell ref="M5:M9"/>
    <mergeCell ref="H5:H9"/>
    <mergeCell ref="C5:C9"/>
    <mergeCell ref="I5:I9"/>
    <mergeCell ref="B5:B9"/>
    <mergeCell ref="D5:D9"/>
    <mergeCell ref="E5:G8"/>
    <mergeCell ref="J5:J9"/>
    <mergeCell ref="K5:K9"/>
    <mergeCell ref="A31:M33"/>
    <mergeCell ref="A2:M3"/>
    <mergeCell ref="B36:D36"/>
    <mergeCell ref="B37:D37"/>
    <mergeCell ref="B38:D38"/>
    <mergeCell ref="A5:A9"/>
    <mergeCell ref="B51:D51"/>
    <mergeCell ref="B52:D52"/>
    <mergeCell ref="B53:D53"/>
    <mergeCell ref="B54:D54"/>
    <mergeCell ref="B35:D35"/>
    <mergeCell ref="B42:D42"/>
    <mergeCell ref="B43:D43"/>
    <mergeCell ref="B45:D45"/>
    <mergeCell ref="B44:D44"/>
    <mergeCell ref="B46:D46"/>
    <mergeCell ref="B40:D40"/>
    <mergeCell ref="B41:D41"/>
    <mergeCell ref="B47:D47"/>
    <mergeCell ref="B48:D48"/>
    <mergeCell ref="B49:D49"/>
    <mergeCell ref="B50:D50"/>
  </mergeCells>
  <pageMargins left="0.7" right="0.7" top="0.75" bottom="0.75" header="0.3" footer="0.3"/>
  <pageSetup paperSize="9" scale="2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7"/>
  <sheetViews>
    <sheetView topLeftCell="A25" zoomScale="90" zoomScaleNormal="90" workbookViewId="0">
      <selection activeCell="A5" sqref="A5:L9"/>
    </sheetView>
  </sheetViews>
  <sheetFormatPr defaultRowHeight="15" x14ac:dyDescent="0.25"/>
  <cols>
    <col min="2" max="2" width="17.85546875" customWidth="1"/>
    <col min="3" max="3" width="19.85546875" customWidth="1"/>
    <col min="4" max="4" width="18.28515625" customWidth="1"/>
    <col min="5" max="5" width="14.42578125" customWidth="1"/>
    <col min="6" max="6" width="15" customWidth="1"/>
    <col min="7" max="7" width="13.85546875" customWidth="1"/>
    <col min="8" max="8" width="14.42578125" customWidth="1"/>
    <col min="9" max="9" width="24.42578125" customWidth="1"/>
    <col min="10" max="10" width="13.85546875" customWidth="1"/>
    <col min="11" max="11" width="12.28515625" customWidth="1"/>
    <col min="12" max="12" width="18.28515625" customWidth="1"/>
  </cols>
  <sheetData>
    <row r="2" spans="1:12" x14ac:dyDescent="0.25">
      <c r="A2" s="124" t="s">
        <v>115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5" spans="1:12" ht="78" customHeight="1" x14ac:dyDescent="0.25">
      <c r="A5" s="143" t="s">
        <v>2</v>
      </c>
      <c r="B5" s="144" t="s">
        <v>42</v>
      </c>
      <c r="C5" s="144" t="s">
        <v>105</v>
      </c>
      <c r="D5" s="144" t="s">
        <v>75</v>
      </c>
      <c r="E5" s="144" t="s">
        <v>106</v>
      </c>
      <c r="F5" s="144"/>
      <c r="G5" s="144" t="s">
        <v>112</v>
      </c>
      <c r="H5" s="144" t="s">
        <v>113</v>
      </c>
      <c r="I5" s="144" t="s">
        <v>107</v>
      </c>
      <c r="J5" s="144" t="s">
        <v>108</v>
      </c>
      <c r="K5" s="144" t="s">
        <v>109</v>
      </c>
      <c r="L5" s="144" t="s">
        <v>110</v>
      </c>
    </row>
    <row r="6" spans="1:12" x14ac:dyDescent="0.25">
      <c r="A6" s="143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</row>
    <row r="7" spans="1:12" x14ac:dyDescent="0.25">
      <c r="A7" s="143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</row>
    <row r="8" spans="1:12" x14ac:dyDescent="0.25">
      <c r="A8" s="143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</row>
    <row r="9" spans="1:12" ht="21" x14ac:dyDescent="0.25">
      <c r="A9" s="143"/>
      <c r="B9" s="144"/>
      <c r="C9" s="144"/>
      <c r="D9" s="144"/>
      <c r="E9" s="13" t="s">
        <v>111</v>
      </c>
      <c r="F9" s="13" t="s">
        <v>82</v>
      </c>
      <c r="G9" s="144"/>
      <c r="H9" s="144"/>
      <c r="I9" s="144"/>
      <c r="J9" s="144"/>
      <c r="K9" s="144"/>
      <c r="L9" s="144"/>
    </row>
    <row r="10" spans="1:12" ht="48.75" customHeight="1" x14ac:dyDescent="0.25">
      <c r="A10" s="33">
        <v>1</v>
      </c>
      <c r="B10" s="33">
        <v>22798</v>
      </c>
      <c r="C10" s="33" t="s">
        <v>183</v>
      </c>
      <c r="D10" s="33" t="s">
        <v>373</v>
      </c>
      <c r="E10" s="33" t="s">
        <v>176</v>
      </c>
      <c r="F10" s="33">
        <v>231</v>
      </c>
      <c r="G10" s="33" t="s">
        <v>178</v>
      </c>
      <c r="H10" s="33"/>
      <c r="I10" s="33" t="s">
        <v>184</v>
      </c>
      <c r="J10" s="33" t="s">
        <v>177</v>
      </c>
      <c r="K10" s="33" t="s">
        <v>176</v>
      </c>
      <c r="L10" s="33" t="s">
        <v>177</v>
      </c>
    </row>
    <row r="11" spans="1:12" ht="51" customHeight="1" x14ac:dyDescent="0.25">
      <c r="A11" s="33">
        <v>2</v>
      </c>
      <c r="B11" s="33">
        <v>22798</v>
      </c>
      <c r="C11" s="33" t="s">
        <v>185</v>
      </c>
      <c r="D11" s="33" t="s">
        <v>373</v>
      </c>
      <c r="E11" s="33" t="s">
        <v>176</v>
      </c>
      <c r="F11" s="33">
        <v>231</v>
      </c>
      <c r="G11" s="33" t="s">
        <v>178</v>
      </c>
      <c r="H11" s="33"/>
      <c r="I11" s="33" t="s">
        <v>186</v>
      </c>
      <c r="J11" s="33" t="s">
        <v>177</v>
      </c>
      <c r="K11" s="33" t="s">
        <v>176</v>
      </c>
      <c r="L11" s="33" t="s">
        <v>177</v>
      </c>
    </row>
    <row r="12" spans="1:12" ht="51" customHeight="1" x14ac:dyDescent="0.25">
      <c r="A12" s="33">
        <v>3</v>
      </c>
      <c r="B12" s="33">
        <v>22798</v>
      </c>
      <c r="C12" s="33" t="s">
        <v>187</v>
      </c>
      <c r="D12" s="33" t="s">
        <v>373</v>
      </c>
      <c r="E12" s="33" t="s">
        <v>176</v>
      </c>
      <c r="F12" s="33">
        <v>231</v>
      </c>
      <c r="G12" s="33" t="s">
        <v>178</v>
      </c>
      <c r="H12" s="33"/>
      <c r="I12" s="33" t="s">
        <v>188</v>
      </c>
      <c r="J12" s="33" t="s">
        <v>177</v>
      </c>
      <c r="K12" s="33" t="s">
        <v>176</v>
      </c>
      <c r="L12" s="33" t="s">
        <v>177</v>
      </c>
    </row>
    <row r="13" spans="1:12" ht="38.25" x14ac:dyDescent="0.25">
      <c r="A13" s="33">
        <v>4</v>
      </c>
      <c r="B13" s="33">
        <v>22799</v>
      </c>
      <c r="C13" s="33" t="s">
        <v>189</v>
      </c>
      <c r="D13" s="33" t="s">
        <v>373</v>
      </c>
      <c r="E13" s="33" t="s">
        <v>176</v>
      </c>
      <c r="F13" s="33">
        <v>231</v>
      </c>
      <c r="G13" s="33" t="s">
        <v>178</v>
      </c>
      <c r="H13" s="33"/>
      <c r="I13" s="33" t="s">
        <v>190</v>
      </c>
      <c r="J13" s="33" t="s">
        <v>177</v>
      </c>
      <c r="K13" s="33" t="s">
        <v>176</v>
      </c>
      <c r="L13" s="33" t="s">
        <v>177</v>
      </c>
    </row>
    <row r="14" spans="1:12" ht="54" customHeight="1" x14ac:dyDescent="0.25">
      <c r="A14" s="33">
        <v>5</v>
      </c>
      <c r="B14" s="33">
        <v>22799</v>
      </c>
      <c r="C14" s="33" t="s">
        <v>183</v>
      </c>
      <c r="D14" s="33" t="s">
        <v>373</v>
      </c>
      <c r="E14" s="33" t="s">
        <v>176</v>
      </c>
      <c r="F14" s="33">
        <v>231</v>
      </c>
      <c r="G14" s="33" t="s">
        <v>178</v>
      </c>
      <c r="H14" s="33"/>
      <c r="I14" s="33" t="s">
        <v>184</v>
      </c>
      <c r="J14" s="33" t="s">
        <v>177</v>
      </c>
      <c r="K14" s="33" t="s">
        <v>176</v>
      </c>
      <c r="L14" s="33" t="s">
        <v>177</v>
      </c>
    </row>
    <row r="15" spans="1:12" ht="63.75" x14ac:dyDescent="0.25">
      <c r="A15" s="33">
        <v>6</v>
      </c>
      <c r="B15" s="33">
        <v>22799</v>
      </c>
      <c r="C15" s="33" t="s">
        <v>191</v>
      </c>
      <c r="D15" s="33" t="s">
        <v>373</v>
      </c>
      <c r="E15" s="33" t="s">
        <v>176</v>
      </c>
      <c r="F15" s="33">
        <v>231</v>
      </c>
      <c r="G15" s="33" t="s">
        <v>178</v>
      </c>
      <c r="H15" s="33"/>
      <c r="I15" s="33" t="s">
        <v>192</v>
      </c>
      <c r="J15" s="33" t="s">
        <v>177</v>
      </c>
      <c r="K15" s="33" t="s">
        <v>176</v>
      </c>
      <c r="L15" s="33" t="s">
        <v>177</v>
      </c>
    </row>
    <row r="16" spans="1:12" ht="63.75" x14ac:dyDescent="0.25">
      <c r="A16" s="33">
        <v>7</v>
      </c>
      <c r="B16" s="33">
        <v>22800</v>
      </c>
      <c r="C16" s="33" t="s">
        <v>185</v>
      </c>
      <c r="D16" s="33" t="s">
        <v>373</v>
      </c>
      <c r="E16" s="33" t="s">
        <v>176</v>
      </c>
      <c r="F16" s="33">
        <v>231</v>
      </c>
      <c r="G16" s="33" t="s">
        <v>178</v>
      </c>
      <c r="H16" s="33"/>
      <c r="I16" s="33" t="s">
        <v>186</v>
      </c>
      <c r="J16" s="33" t="s">
        <v>177</v>
      </c>
      <c r="K16" s="33" t="s">
        <v>176</v>
      </c>
      <c r="L16" s="33" t="s">
        <v>177</v>
      </c>
    </row>
    <row r="17" spans="1:12" ht="63.75" x14ac:dyDescent="0.25">
      <c r="A17" s="33">
        <v>8</v>
      </c>
      <c r="B17" s="33">
        <v>22800</v>
      </c>
      <c r="C17" s="33" t="s">
        <v>187</v>
      </c>
      <c r="D17" s="33" t="s">
        <v>373</v>
      </c>
      <c r="E17" s="33" t="s">
        <v>176</v>
      </c>
      <c r="F17" s="33">
        <v>231</v>
      </c>
      <c r="G17" s="33" t="s">
        <v>178</v>
      </c>
      <c r="H17" s="33"/>
      <c r="I17" s="33" t="s">
        <v>188</v>
      </c>
      <c r="J17" s="33" t="s">
        <v>177</v>
      </c>
      <c r="K17" s="33" t="s">
        <v>176</v>
      </c>
      <c r="L17" s="33" t="s">
        <v>177</v>
      </c>
    </row>
    <row r="18" spans="1:12" ht="63.75" x14ac:dyDescent="0.25">
      <c r="A18" s="33">
        <v>9</v>
      </c>
      <c r="B18" s="33">
        <v>22800</v>
      </c>
      <c r="C18" s="33" t="s">
        <v>193</v>
      </c>
      <c r="D18" s="33" t="s">
        <v>373</v>
      </c>
      <c r="E18" s="33" t="s">
        <v>176</v>
      </c>
      <c r="F18" s="33">
        <v>231</v>
      </c>
      <c r="G18" s="33" t="s">
        <v>178</v>
      </c>
      <c r="H18" s="33"/>
      <c r="I18" s="33" t="s">
        <v>194</v>
      </c>
      <c r="J18" s="33" t="s">
        <v>177</v>
      </c>
      <c r="K18" s="33" t="s">
        <v>176</v>
      </c>
      <c r="L18" s="33" t="s">
        <v>177</v>
      </c>
    </row>
    <row r="19" spans="1:12" ht="89.25" x14ac:dyDescent="0.25">
      <c r="A19" s="33">
        <v>10</v>
      </c>
      <c r="B19" s="33">
        <v>22808</v>
      </c>
      <c r="C19" s="33" t="s">
        <v>195</v>
      </c>
      <c r="D19" s="33" t="s">
        <v>374</v>
      </c>
      <c r="E19" s="33" t="s">
        <v>176</v>
      </c>
      <c r="F19" s="33">
        <v>231</v>
      </c>
      <c r="G19" s="33" t="s">
        <v>178</v>
      </c>
      <c r="H19" s="33"/>
      <c r="I19" s="33" t="s">
        <v>196</v>
      </c>
      <c r="J19" s="33" t="s">
        <v>177</v>
      </c>
      <c r="K19" s="33" t="s">
        <v>176</v>
      </c>
      <c r="L19" s="33" t="s">
        <v>177</v>
      </c>
    </row>
    <row r="20" spans="1:12" ht="63.75" x14ac:dyDescent="0.25">
      <c r="A20" s="33">
        <v>11</v>
      </c>
      <c r="B20" s="33">
        <v>22808</v>
      </c>
      <c r="C20" s="33" t="s">
        <v>197</v>
      </c>
      <c r="D20" s="33" t="s">
        <v>374</v>
      </c>
      <c r="E20" s="33" t="s">
        <v>176</v>
      </c>
      <c r="F20" s="33">
        <v>231</v>
      </c>
      <c r="G20" s="33" t="s">
        <v>178</v>
      </c>
      <c r="H20" s="33"/>
      <c r="I20" s="33" t="s">
        <v>198</v>
      </c>
      <c r="J20" s="33" t="s">
        <v>177</v>
      </c>
      <c r="K20" s="33" t="s">
        <v>176</v>
      </c>
      <c r="L20" s="33" t="s">
        <v>177</v>
      </c>
    </row>
    <row r="21" spans="1:12" ht="63.75" x14ac:dyDescent="0.25">
      <c r="A21" s="33">
        <v>12</v>
      </c>
      <c r="B21" s="33">
        <v>22808</v>
      </c>
      <c r="C21" s="33" t="s">
        <v>199</v>
      </c>
      <c r="D21" s="33" t="s">
        <v>374</v>
      </c>
      <c r="E21" s="33" t="s">
        <v>176</v>
      </c>
      <c r="F21" s="33">
        <v>231</v>
      </c>
      <c r="G21" s="33" t="s">
        <v>178</v>
      </c>
      <c r="H21" s="33"/>
      <c r="I21" s="33" t="s">
        <v>200</v>
      </c>
      <c r="J21" s="33" t="s">
        <v>177</v>
      </c>
      <c r="K21" s="33" t="s">
        <v>176</v>
      </c>
      <c r="L21" s="33" t="s">
        <v>177</v>
      </c>
    </row>
    <row r="22" spans="1:12" ht="63.75" x14ac:dyDescent="0.25">
      <c r="A22" s="33">
        <v>13</v>
      </c>
      <c r="B22" s="33">
        <v>22808</v>
      </c>
      <c r="C22" s="33" t="s">
        <v>201</v>
      </c>
      <c r="D22" s="33" t="s">
        <v>374</v>
      </c>
      <c r="E22" s="33" t="s">
        <v>176</v>
      </c>
      <c r="F22" s="33">
        <v>231</v>
      </c>
      <c r="G22" s="33" t="s">
        <v>178</v>
      </c>
      <c r="H22" s="33"/>
      <c r="I22" s="33" t="s">
        <v>202</v>
      </c>
      <c r="J22" s="33" t="s">
        <v>177</v>
      </c>
      <c r="K22" s="33" t="s">
        <v>176</v>
      </c>
      <c r="L22" s="33" t="s">
        <v>177</v>
      </c>
    </row>
    <row r="23" spans="1:12" ht="63.75" x14ac:dyDescent="0.25">
      <c r="A23" s="33">
        <v>14</v>
      </c>
      <c r="B23" s="33">
        <v>22808</v>
      </c>
      <c r="C23" s="33" t="s">
        <v>203</v>
      </c>
      <c r="D23" s="33" t="s">
        <v>374</v>
      </c>
      <c r="E23" s="33" t="s">
        <v>176</v>
      </c>
      <c r="F23" s="33">
        <v>231</v>
      </c>
      <c r="G23" s="33" t="s">
        <v>178</v>
      </c>
      <c r="H23" s="33"/>
      <c r="I23" s="33" t="s">
        <v>204</v>
      </c>
      <c r="J23" s="33" t="s">
        <v>177</v>
      </c>
      <c r="K23" s="33" t="s">
        <v>176</v>
      </c>
      <c r="L23" s="33" t="s">
        <v>177</v>
      </c>
    </row>
    <row r="24" spans="1:12" ht="63.75" x14ac:dyDescent="0.25">
      <c r="A24" s="33">
        <v>15</v>
      </c>
      <c r="B24" s="33">
        <v>22808</v>
      </c>
      <c r="C24" s="33" t="s">
        <v>205</v>
      </c>
      <c r="D24" s="33" t="s">
        <v>374</v>
      </c>
      <c r="E24" s="33" t="s">
        <v>176</v>
      </c>
      <c r="F24" s="33">
        <v>231</v>
      </c>
      <c r="G24" s="33" t="s">
        <v>178</v>
      </c>
      <c r="H24" s="33"/>
      <c r="I24" s="33" t="s">
        <v>206</v>
      </c>
      <c r="J24" s="33" t="s">
        <v>177</v>
      </c>
      <c r="K24" s="33" t="s">
        <v>176</v>
      </c>
      <c r="L24" s="33" t="s">
        <v>177</v>
      </c>
    </row>
    <row r="25" spans="1:12" ht="38.25" x14ac:dyDescent="0.25">
      <c r="A25" s="33">
        <v>16</v>
      </c>
      <c r="B25" s="33">
        <v>22671</v>
      </c>
      <c r="C25" s="33" t="s">
        <v>225</v>
      </c>
      <c r="D25" s="33" t="s">
        <v>220</v>
      </c>
      <c r="E25" s="33" t="s">
        <v>176</v>
      </c>
      <c r="F25" s="33">
        <v>200</v>
      </c>
      <c r="G25" s="33" t="s">
        <v>178</v>
      </c>
      <c r="H25" s="33" t="s">
        <v>177</v>
      </c>
      <c r="I25" s="33" t="s">
        <v>221</v>
      </c>
      <c r="J25" s="33" t="s">
        <v>177</v>
      </c>
      <c r="K25" s="33" t="s">
        <v>176</v>
      </c>
      <c r="L25" s="33" t="s">
        <v>177</v>
      </c>
    </row>
    <row r="26" spans="1:12" ht="38.25" x14ac:dyDescent="0.25">
      <c r="A26" s="33">
        <v>17</v>
      </c>
      <c r="B26" s="33">
        <v>22671</v>
      </c>
      <c r="C26" s="33" t="s">
        <v>226</v>
      </c>
      <c r="D26" s="33" t="s">
        <v>220</v>
      </c>
      <c r="E26" s="33" t="s">
        <v>176</v>
      </c>
      <c r="F26" s="33">
        <v>200</v>
      </c>
      <c r="G26" s="33" t="s">
        <v>178</v>
      </c>
      <c r="H26" s="33" t="s">
        <v>177</v>
      </c>
      <c r="I26" s="33" t="s">
        <v>221</v>
      </c>
      <c r="J26" s="33" t="s">
        <v>177</v>
      </c>
      <c r="K26" s="33" t="s">
        <v>176</v>
      </c>
      <c r="L26" s="33" t="s">
        <v>177</v>
      </c>
    </row>
    <row r="27" spans="1:12" ht="38.25" x14ac:dyDescent="0.25">
      <c r="A27" s="33">
        <v>18</v>
      </c>
      <c r="B27" s="33">
        <v>22671</v>
      </c>
      <c r="C27" s="33" t="s">
        <v>227</v>
      </c>
      <c r="D27" s="33" t="s">
        <v>220</v>
      </c>
      <c r="E27" s="33" t="s">
        <v>176</v>
      </c>
      <c r="F27" s="33">
        <v>200</v>
      </c>
      <c r="G27" s="33" t="s">
        <v>178</v>
      </c>
      <c r="H27" s="33" t="s">
        <v>177</v>
      </c>
      <c r="I27" s="33" t="s">
        <v>221</v>
      </c>
      <c r="J27" s="33" t="s">
        <v>177</v>
      </c>
      <c r="K27" s="33" t="s">
        <v>176</v>
      </c>
      <c r="L27" s="33" t="s">
        <v>177</v>
      </c>
    </row>
    <row r="28" spans="1:12" ht="25.5" x14ac:dyDescent="0.25">
      <c r="A28" s="33">
        <v>19</v>
      </c>
      <c r="B28" s="33">
        <v>22657</v>
      </c>
      <c r="C28" s="33" t="s">
        <v>228</v>
      </c>
      <c r="D28" s="33" t="s">
        <v>229</v>
      </c>
      <c r="E28" s="33" t="s">
        <v>176</v>
      </c>
      <c r="F28" s="33">
        <v>200</v>
      </c>
      <c r="G28" s="33" t="s">
        <v>178</v>
      </c>
      <c r="H28" s="33" t="s">
        <v>177</v>
      </c>
      <c r="I28" s="33" t="s">
        <v>230</v>
      </c>
      <c r="J28" s="33" t="s">
        <v>177</v>
      </c>
      <c r="K28" s="33" t="s">
        <v>176</v>
      </c>
      <c r="L28" s="33" t="s">
        <v>177</v>
      </c>
    </row>
    <row r="29" spans="1:12" ht="25.5" x14ac:dyDescent="0.25">
      <c r="A29" s="33">
        <v>20</v>
      </c>
      <c r="B29" s="33">
        <v>22657</v>
      </c>
      <c r="C29" s="33" t="s">
        <v>231</v>
      </c>
      <c r="D29" s="33" t="s">
        <v>229</v>
      </c>
      <c r="E29" s="33" t="s">
        <v>176</v>
      </c>
      <c r="F29" s="33">
        <v>200</v>
      </c>
      <c r="G29" s="33" t="s">
        <v>178</v>
      </c>
      <c r="H29" s="33" t="s">
        <v>177</v>
      </c>
      <c r="I29" s="33" t="s">
        <v>232</v>
      </c>
      <c r="J29" s="33" t="s">
        <v>176</v>
      </c>
      <c r="K29" s="33" t="s">
        <v>177</v>
      </c>
      <c r="L29" s="33" t="s">
        <v>177</v>
      </c>
    </row>
    <row r="30" spans="1:12" ht="25.5" x14ac:dyDescent="0.25">
      <c r="A30" s="33">
        <v>21</v>
      </c>
      <c r="B30" s="33">
        <v>22657</v>
      </c>
      <c r="C30" s="33" t="s">
        <v>233</v>
      </c>
      <c r="D30" s="33" t="s">
        <v>229</v>
      </c>
      <c r="E30" s="33" t="s">
        <v>176</v>
      </c>
      <c r="F30" s="33">
        <v>200</v>
      </c>
      <c r="G30" s="33" t="s">
        <v>178</v>
      </c>
      <c r="H30" s="33" t="s">
        <v>177</v>
      </c>
      <c r="I30" s="33" t="s">
        <v>234</v>
      </c>
      <c r="J30" s="33" t="s">
        <v>176</v>
      </c>
      <c r="K30" s="33" t="s">
        <v>177</v>
      </c>
      <c r="L30" s="33" t="s">
        <v>177</v>
      </c>
    </row>
    <row r="31" spans="1:12" ht="25.5" x14ac:dyDescent="0.25">
      <c r="A31" s="33">
        <v>22</v>
      </c>
      <c r="B31" s="33">
        <v>22616</v>
      </c>
      <c r="C31" s="33" t="s">
        <v>235</v>
      </c>
      <c r="D31" s="33" t="s">
        <v>215</v>
      </c>
      <c r="E31" s="33" t="s">
        <v>176</v>
      </c>
      <c r="F31" s="33">
        <v>200</v>
      </c>
      <c r="G31" s="33" t="s">
        <v>178</v>
      </c>
      <c r="H31" s="33" t="s">
        <v>177</v>
      </c>
      <c r="I31" s="33" t="s">
        <v>236</v>
      </c>
      <c r="J31" s="33" t="s">
        <v>176</v>
      </c>
      <c r="K31" s="33" t="s">
        <v>177</v>
      </c>
      <c r="L31" s="33" t="s">
        <v>177</v>
      </c>
    </row>
    <row r="32" spans="1:12" ht="25.5" x14ac:dyDescent="0.25">
      <c r="A32" s="33">
        <v>23</v>
      </c>
      <c r="B32" s="33">
        <v>22616</v>
      </c>
      <c r="C32" s="33" t="s">
        <v>237</v>
      </c>
      <c r="D32" s="33" t="s">
        <v>215</v>
      </c>
      <c r="E32" s="33" t="s">
        <v>176</v>
      </c>
      <c r="F32" s="33">
        <v>200</v>
      </c>
      <c r="G32" s="33" t="s">
        <v>178</v>
      </c>
      <c r="H32" s="33" t="s">
        <v>177</v>
      </c>
      <c r="I32" s="33" t="s">
        <v>238</v>
      </c>
      <c r="J32" s="33" t="s">
        <v>176</v>
      </c>
      <c r="K32" s="33" t="s">
        <v>177</v>
      </c>
      <c r="L32" s="33" t="s">
        <v>177</v>
      </c>
    </row>
    <row r="33" spans="1:12" ht="25.5" x14ac:dyDescent="0.25">
      <c r="A33" s="33">
        <v>24</v>
      </c>
      <c r="B33" s="33">
        <v>22616</v>
      </c>
      <c r="C33" s="33" t="s">
        <v>239</v>
      </c>
      <c r="D33" s="33" t="s">
        <v>215</v>
      </c>
      <c r="E33" s="33" t="s">
        <v>176</v>
      </c>
      <c r="F33" s="33">
        <v>200</v>
      </c>
      <c r="G33" s="33" t="s">
        <v>178</v>
      </c>
      <c r="H33" s="33" t="s">
        <v>177</v>
      </c>
      <c r="I33" s="33" t="s">
        <v>240</v>
      </c>
      <c r="J33" s="33" t="s">
        <v>177</v>
      </c>
      <c r="K33" s="33" t="s">
        <v>176</v>
      </c>
      <c r="L33" s="33" t="s">
        <v>177</v>
      </c>
    </row>
    <row r="34" spans="1:12" ht="38.25" x14ac:dyDescent="0.25">
      <c r="A34" s="33">
        <v>25</v>
      </c>
      <c r="B34" s="33">
        <v>22690</v>
      </c>
      <c r="C34" s="33" t="s">
        <v>241</v>
      </c>
      <c r="D34" s="33" t="s">
        <v>217</v>
      </c>
      <c r="E34" s="33" t="s">
        <v>176</v>
      </c>
      <c r="F34" s="33">
        <v>200</v>
      </c>
      <c r="G34" s="33" t="s">
        <v>178</v>
      </c>
      <c r="H34" s="33" t="s">
        <v>177</v>
      </c>
      <c r="I34" s="33" t="s">
        <v>242</v>
      </c>
      <c r="J34" s="33" t="s">
        <v>177</v>
      </c>
      <c r="K34" s="33" t="s">
        <v>176</v>
      </c>
      <c r="L34" s="33" t="s">
        <v>177</v>
      </c>
    </row>
    <row r="35" spans="1:12" ht="38.25" x14ac:dyDescent="0.25">
      <c r="A35" s="33">
        <v>26</v>
      </c>
      <c r="B35" s="33">
        <v>22690</v>
      </c>
      <c r="C35" s="33" t="s">
        <v>243</v>
      </c>
      <c r="D35" s="33" t="s">
        <v>217</v>
      </c>
      <c r="E35" s="33" t="s">
        <v>176</v>
      </c>
      <c r="F35" s="33">
        <v>200</v>
      </c>
      <c r="G35" s="33" t="s">
        <v>178</v>
      </c>
      <c r="H35" s="33" t="s">
        <v>177</v>
      </c>
      <c r="I35" s="33" t="s">
        <v>242</v>
      </c>
      <c r="J35" s="33" t="s">
        <v>177</v>
      </c>
      <c r="K35" s="33" t="s">
        <v>176</v>
      </c>
      <c r="L35" s="33" t="s">
        <v>177</v>
      </c>
    </row>
    <row r="36" spans="1:12" ht="38.25" x14ac:dyDescent="0.25">
      <c r="A36" s="33">
        <v>27</v>
      </c>
      <c r="B36" s="33">
        <v>22690</v>
      </c>
      <c r="C36" s="33" t="s">
        <v>244</v>
      </c>
      <c r="D36" s="33" t="s">
        <v>217</v>
      </c>
      <c r="E36" s="33" t="s">
        <v>176</v>
      </c>
      <c r="F36" s="33">
        <v>200</v>
      </c>
      <c r="G36" s="33" t="s">
        <v>178</v>
      </c>
      <c r="H36" s="33" t="s">
        <v>177</v>
      </c>
      <c r="I36" s="33" t="s">
        <v>242</v>
      </c>
      <c r="J36" s="33" t="s">
        <v>177</v>
      </c>
      <c r="K36" s="33" t="s">
        <v>176</v>
      </c>
      <c r="L36" s="33" t="s">
        <v>177</v>
      </c>
    </row>
    <row r="37" spans="1:12" ht="51" x14ac:dyDescent="0.25">
      <c r="A37" s="33">
        <v>28</v>
      </c>
      <c r="B37" s="33">
        <v>22222</v>
      </c>
      <c r="C37" s="33" t="s">
        <v>249</v>
      </c>
      <c r="D37" s="33" t="s">
        <v>370</v>
      </c>
      <c r="E37" s="33" t="s">
        <v>176</v>
      </c>
      <c r="F37" s="33">
        <v>164.1</v>
      </c>
      <c r="G37" s="33" t="s">
        <v>250</v>
      </c>
      <c r="H37" s="33" t="s">
        <v>177</v>
      </c>
      <c r="I37" s="33" t="s">
        <v>251</v>
      </c>
      <c r="J37" s="33" t="s">
        <v>176</v>
      </c>
      <c r="K37" s="33" t="s">
        <v>177</v>
      </c>
      <c r="L37" s="33" t="s">
        <v>177</v>
      </c>
    </row>
    <row r="38" spans="1:12" ht="38.25" x14ac:dyDescent="0.25">
      <c r="A38" s="33">
        <v>29</v>
      </c>
      <c r="B38" s="33">
        <v>22222</v>
      </c>
      <c r="C38" s="33" t="s">
        <v>252</v>
      </c>
      <c r="D38" s="33" t="s">
        <v>370</v>
      </c>
      <c r="E38" s="33" t="s">
        <v>176</v>
      </c>
      <c r="F38" s="33">
        <v>164.1</v>
      </c>
      <c r="G38" s="33" t="s">
        <v>250</v>
      </c>
      <c r="H38" s="33" t="s">
        <v>177</v>
      </c>
      <c r="I38" s="33" t="s">
        <v>253</v>
      </c>
      <c r="J38" s="33" t="s">
        <v>176</v>
      </c>
      <c r="K38" s="33" t="s">
        <v>177</v>
      </c>
      <c r="L38" s="33" t="s">
        <v>177</v>
      </c>
    </row>
    <row r="39" spans="1:12" ht="51" x14ac:dyDescent="0.25">
      <c r="A39" s="33">
        <v>30</v>
      </c>
      <c r="B39" s="33">
        <v>22222</v>
      </c>
      <c r="C39" s="33" t="s">
        <v>254</v>
      </c>
      <c r="D39" s="33" t="s">
        <v>370</v>
      </c>
      <c r="E39" s="33" t="s">
        <v>176</v>
      </c>
      <c r="F39" s="33">
        <v>164.1</v>
      </c>
      <c r="G39" s="33" t="s">
        <v>250</v>
      </c>
      <c r="H39" s="33" t="s">
        <v>177</v>
      </c>
      <c r="I39" s="33" t="s">
        <v>255</v>
      </c>
      <c r="J39" s="33" t="s">
        <v>176</v>
      </c>
      <c r="K39" s="33" t="s">
        <v>177</v>
      </c>
      <c r="L39" s="33" t="s">
        <v>177</v>
      </c>
    </row>
    <row r="40" spans="1:12" ht="51" x14ac:dyDescent="0.25">
      <c r="A40" s="33">
        <v>31</v>
      </c>
      <c r="B40" s="33">
        <v>22222</v>
      </c>
      <c r="C40" s="33" t="s">
        <v>256</v>
      </c>
      <c r="D40" s="33" t="s">
        <v>370</v>
      </c>
      <c r="E40" s="33" t="s">
        <v>176</v>
      </c>
      <c r="F40" s="33">
        <v>164.1</v>
      </c>
      <c r="G40" s="33" t="s">
        <v>250</v>
      </c>
      <c r="H40" s="33" t="s">
        <v>177</v>
      </c>
      <c r="I40" s="33" t="s">
        <v>257</v>
      </c>
      <c r="J40" s="33" t="s">
        <v>176</v>
      </c>
      <c r="K40" s="33" t="s">
        <v>177</v>
      </c>
      <c r="L40" s="33" t="s">
        <v>177</v>
      </c>
    </row>
    <row r="41" spans="1:12" ht="25.5" x14ac:dyDescent="0.25">
      <c r="A41" s="33">
        <v>32</v>
      </c>
      <c r="B41" s="33">
        <v>22222</v>
      </c>
      <c r="C41" s="33" t="s">
        <v>258</v>
      </c>
      <c r="D41" s="33" t="s">
        <v>370</v>
      </c>
      <c r="E41" s="33" t="s">
        <v>176</v>
      </c>
      <c r="F41" s="33">
        <v>164.1</v>
      </c>
      <c r="G41" s="33" t="s">
        <v>250</v>
      </c>
      <c r="H41" s="33" t="s">
        <v>177</v>
      </c>
      <c r="I41" s="33" t="s">
        <v>259</v>
      </c>
      <c r="J41" s="33" t="s">
        <v>177</v>
      </c>
      <c r="K41" s="33" t="s">
        <v>177</v>
      </c>
      <c r="L41" s="33" t="s">
        <v>176</v>
      </c>
    </row>
    <row r="42" spans="1:12" ht="38.25" x14ac:dyDescent="0.25">
      <c r="A42" s="33">
        <v>33</v>
      </c>
      <c r="B42" s="33">
        <v>22089</v>
      </c>
      <c r="C42" s="33" t="s">
        <v>266</v>
      </c>
      <c r="D42" s="33" t="s">
        <v>267</v>
      </c>
      <c r="E42" s="33" t="s">
        <v>177</v>
      </c>
      <c r="F42" s="33">
        <v>0</v>
      </c>
      <c r="G42" s="33" t="s">
        <v>250</v>
      </c>
      <c r="H42" s="33" t="s">
        <v>177</v>
      </c>
      <c r="I42" s="33" t="s">
        <v>269</v>
      </c>
      <c r="J42" s="33" t="s">
        <v>177</v>
      </c>
      <c r="K42" s="33" t="s">
        <v>176</v>
      </c>
      <c r="L42" s="33" t="s">
        <v>177</v>
      </c>
    </row>
    <row r="43" spans="1:12" ht="38.25" x14ac:dyDescent="0.25">
      <c r="A43" s="33">
        <v>34</v>
      </c>
      <c r="B43" s="33">
        <v>23143</v>
      </c>
      <c r="C43" s="33" t="s">
        <v>266</v>
      </c>
      <c r="D43" s="33" t="s">
        <v>267</v>
      </c>
      <c r="E43" s="33" t="s">
        <v>177</v>
      </c>
      <c r="F43" s="33">
        <v>0</v>
      </c>
      <c r="G43" s="33" t="s">
        <v>250</v>
      </c>
      <c r="H43" s="33" t="s">
        <v>177</v>
      </c>
      <c r="I43" s="33" t="s">
        <v>269</v>
      </c>
      <c r="J43" s="33" t="s">
        <v>177</v>
      </c>
      <c r="K43" s="33" t="s">
        <v>176</v>
      </c>
      <c r="L43" s="33" t="s">
        <v>177</v>
      </c>
    </row>
    <row r="44" spans="1:12" ht="38.25" x14ac:dyDescent="0.25">
      <c r="A44" s="33">
        <v>35</v>
      </c>
      <c r="B44" s="33">
        <v>22089</v>
      </c>
      <c r="C44" s="33" t="s">
        <v>268</v>
      </c>
      <c r="D44" s="33" t="s">
        <v>267</v>
      </c>
      <c r="E44" s="33" t="s">
        <v>177</v>
      </c>
      <c r="F44" s="33">
        <v>0</v>
      </c>
      <c r="G44" s="33" t="s">
        <v>250</v>
      </c>
      <c r="H44" s="33" t="s">
        <v>177</v>
      </c>
      <c r="I44" s="33" t="s">
        <v>270</v>
      </c>
      <c r="J44" s="33" t="s">
        <v>177</v>
      </c>
      <c r="K44" s="33" t="s">
        <v>176</v>
      </c>
      <c r="L44" s="33" t="s">
        <v>177</v>
      </c>
    </row>
    <row r="45" spans="1:12" ht="38.25" x14ac:dyDescent="0.25">
      <c r="A45" s="33">
        <v>36</v>
      </c>
      <c r="B45" s="33">
        <v>23143</v>
      </c>
      <c r="C45" s="33" t="s">
        <v>268</v>
      </c>
      <c r="D45" s="33" t="s">
        <v>267</v>
      </c>
      <c r="E45" s="33" t="s">
        <v>177</v>
      </c>
      <c r="F45" s="33">
        <v>0</v>
      </c>
      <c r="G45" s="33" t="s">
        <v>250</v>
      </c>
      <c r="H45" s="33" t="s">
        <v>177</v>
      </c>
      <c r="I45" s="33" t="s">
        <v>270</v>
      </c>
      <c r="J45" s="33" t="s">
        <v>177</v>
      </c>
      <c r="K45" s="33" t="s">
        <v>176</v>
      </c>
      <c r="L45" s="33" t="s">
        <v>177</v>
      </c>
    </row>
    <row r="46" spans="1:12" ht="25.5" x14ac:dyDescent="0.25">
      <c r="A46" s="33">
        <v>37</v>
      </c>
      <c r="B46" s="33">
        <v>21819</v>
      </c>
      <c r="C46" s="33" t="s">
        <v>276</v>
      </c>
      <c r="D46" s="33" t="s">
        <v>371</v>
      </c>
      <c r="E46" s="33" t="s">
        <v>176</v>
      </c>
      <c r="F46" s="33">
        <v>231</v>
      </c>
      <c r="G46" s="33" t="s">
        <v>250</v>
      </c>
      <c r="H46" s="33" t="s">
        <v>177</v>
      </c>
      <c r="I46" s="33" t="s">
        <v>277</v>
      </c>
      <c r="J46" s="33" t="s">
        <v>176</v>
      </c>
      <c r="K46" s="33" t="s">
        <v>177</v>
      </c>
      <c r="L46" s="33" t="s">
        <v>177</v>
      </c>
    </row>
    <row r="47" spans="1:12" ht="25.5" x14ac:dyDescent="0.25">
      <c r="A47" s="33">
        <v>38</v>
      </c>
      <c r="B47" s="33">
        <v>21819</v>
      </c>
      <c r="C47" s="33" t="s">
        <v>278</v>
      </c>
      <c r="D47" s="33" t="s">
        <v>371</v>
      </c>
      <c r="E47" s="33" t="s">
        <v>176</v>
      </c>
      <c r="F47" s="33">
        <v>231</v>
      </c>
      <c r="G47" s="33" t="s">
        <v>250</v>
      </c>
      <c r="H47" s="33" t="s">
        <v>177</v>
      </c>
      <c r="I47" s="33" t="s">
        <v>279</v>
      </c>
      <c r="J47" s="33" t="s">
        <v>176</v>
      </c>
      <c r="K47" s="33" t="s">
        <v>177</v>
      </c>
      <c r="L47" s="33" t="s">
        <v>177</v>
      </c>
    </row>
    <row r="48" spans="1:12" ht="25.5" x14ac:dyDescent="0.25">
      <c r="A48" s="33">
        <v>39</v>
      </c>
      <c r="B48" s="33">
        <v>21819</v>
      </c>
      <c r="C48" s="33" t="s">
        <v>280</v>
      </c>
      <c r="D48" s="33" t="s">
        <v>371</v>
      </c>
      <c r="E48" s="33" t="s">
        <v>176</v>
      </c>
      <c r="F48" s="33">
        <v>231</v>
      </c>
      <c r="G48" s="33" t="s">
        <v>250</v>
      </c>
      <c r="H48" s="33" t="s">
        <v>177</v>
      </c>
      <c r="I48" s="33" t="s">
        <v>281</v>
      </c>
      <c r="J48" s="33" t="s">
        <v>176</v>
      </c>
      <c r="K48" s="33" t="s">
        <v>177</v>
      </c>
      <c r="L48" s="33" t="s">
        <v>177</v>
      </c>
    </row>
    <row r="49" spans="1:12" ht="25.5" x14ac:dyDescent="0.25">
      <c r="A49" s="33">
        <v>40</v>
      </c>
      <c r="B49" s="33">
        <v>22090</v>
      </c>
      <c r="C49" s="33" t="s">
        <v>292</v>
      </c>
      <c r="D49" s="33" t="s">
        <v>325</v>
      </c>
      <c r="E49" s="33" t="s">
        <v>176</v>
      </c>
      <c r="F49" s="33">
        <v>231</v>
      </c>
      <c r="G49" s="33" t="s">
        <v>250</v>
      </c>
      <c r="H49" s="33" t="s">
        <v>176</v>
      </c>
      <c r="I49" s="33" t="s">
        <v>293</v>
      </c>
      <c r="J49" s="33" t="s">
        <v>176</v>
      </c>
      <c r="K49" s="33" t="s">
        <v>177</v>
      </c>
      <c r="L49" s="33" t="s">
        <v>177</v>
      </c>
    </row>
    <row r="50" spans="1:12" ht="25.5" x14ac:dyDescent="0.25">
      <c r="A50" s="33">
        <v>41</v>
      </c>
      <c r="B50" s="33">
        <v>22090</v>
      </c>
      <c r="C50" s="33" t="s">
        <v>294</v>
      </c>
      <c r="D50" s="33" t="s">
        <v>325</v>
      </c>
      <c r="E50" s="33" t="s">
        <v>176</v>
      </c>
      <c r="F50" s="33">
        <v>231</v>
      </c>
      <c r="G50" s="33" t="s">
        <v>250</v>
      </c>
      <c r="H50" s="33" t="s">
        <v>177</v>
      </c>
      <c r="I50" s="33" t="s">
        <v>293</v>
      </c>
      <c r="J50" s="33" t="s">
        <v>176</v>
      </c>
      <c r="K50" s="33" t="s">
        <v>177</v>
      </c>
      <c r="L50" s="33" t="s">
        <v>177</v>
      </c>
    </row>
    <row r="51" spans="1:12" ht="25.5" x14ac:dyDescent="0.25">
      <c r="A51" s="33">
        <v>42</v>
      </c>
      <c r="B51" s="33">
        <v>22090</v>
      </c>
      <c r="C51" s="33" t="s">
        <v>295</v>
      </c>
      <c r="D51" s="33" t="s">
        <v>325</v>
      </c>
      <c r="E51" s="33" t="s">
        <v>176</v>
      </c>
      <c r="F51" s="33">
        <v>231</v>
      </c>
      <c r="G51" s="33" t="s">
        <v>250</v>
      </c>
      <c r="H51" s="33" t="s">
        <v>177</v>
      </c>
      <c r="I51" s="33" t="s">
        <v>293</v>
      </c>
      <c r="J51" s="33" t="s">
        <v>176</v>
      </c>
      <c r="K51" s="33" t="s">
        <v>177</v>
      </c>
      <c r="L51" s="33" t="s">
        <v>177</v>
      </c>
    </row>
    <row r="52" spans="1:12" ht="63.75" x14ac:dyDescent="0.25">
      <c r="A52" s="33">
        <v>43</v>
      </c>
      <c r="B52" s="33">
        <v>22713</v>
      </c>
      <c r="C52" s="33" t="s">
        <v>312</v>
      </c>
      <c r="D52" s="33" t="s">
        <v>313</v>
      </c>
      <c r="E52" s="33" t="s">
        <v>179</v>
      </c>
      <c r="F52" s="33"/>
      <c r="G52" s="33" t="s">
        <v>250</v>
      </c>
      <c r="H52" s="33" t="s">
        <v>179</v>
      </c>
      <c r="I52" s="33" t="s">
        <v>314</v>
      </c>
      <c r="J52" s="33" t="s">
        <v>176</v>
      </c>
      <c r="K52" s="33" t="s">
        <v>177</v>
      </c>
      <c r="L52" s="33" t="s">
        <v>177</v>
      </c>
    </row>
    <row r="53" spans="1:12" ht="102" x14ac:dyDescent="0.25">
      <c r="A53" s="33">
        <v>44</v>
      </c>
      <c r="B53" s="33">
        <v>22713</v>
      </c>
      <c r="C53" s="33" t="s">
        <v>315</v>
      </c>
      <c r="D53" s="33" t="s">
        <v>313</v>
      </c>
      <c r="E53" s="33" t="s">
        <v>179</v>
      </c>
      <c r="F53" s="33"/>
      <c r="G53" s="33" t="s">
        <v>250</v>
      </c>
      <c r="H53" s="33" t="s">
        <v>179</v>
      </c>
      <c r="I53" s="33" t="s">
        <v>397</v>
      </c>
      <c r="J53" s="33" t="s">
        <v>176</v>
      </c>
      <c r="K53" s="33" t="s">
        <v>177</v>
      </c>
      <c r="L53" s="33" t="s">
        <v>177</v>
      </c>
    </row>
    <row r="54" spans="1:12" ht="25.5" x14ac:dyDescent="0.25">
      <c r="A54" s="33">
        <v>45</v>
      </c>
      <c r="B54" s="33">
        <v>22713</v>
      </c>
      <c r="C54" s="33" t="s">
        <v>316</v>
      </c>
      <c r="D54" s="33" t="s">
        <v>313</v>
      </c>
      <c r="E54" s="33" t="s">
        <v>179</v>
      </c>
      <c r="F54" s="33"/>
      <c r="G54" s="33" t="s">
        <v>250</v>
      </c>
      <c r="H54" s="33" t="s">
        <v>173</v>
      </c>
      <c r="I54" s="33" t="s">
        <v>317</v>
      </c>
      <c r="J54" s="33" t="s">
        <v>176</v>
      </c>
      <c r="K54" s="33" t="s">
        <v>177</v>
      </c>
      <c r="L54" s="33" t="s">
        <v>177</v>
      </c>
    </row>
    <row r="55" spans="1:12" ht="51" x14ac:dyDescent="0.25">
      <c r="A55" s="33">
        <v>46</v>
      </c>
      <c r="B55" s="33">
        <v>22787</v>
      </c>
      <c r="C55" s="33" t="s">
        <v>326</v>
      </c>
      <c r="D55" s="33" t="s">
        <v>375</v>
      </c>
      <c r="E55" s="33" t="s">
        <v>176</v>
      </c>
      <c r="F55" s="33">
        <v>231</v>
      </c>
      <c r="G55" s="33" t="s">
        <v>338</v>
      </c>
      <c r="H55" s="33" t="s">
        <v>177</v>
      </c>
      <c r="I55" s="33" t="s">
        <v>327</v>
      </c>
      <c r="J55" s="33" t="s">
        <v>176</v>
      </c>
      <c r="K55" s="33" t="s">
        <v>177</v>
      </c>
      <c r="L55" s="33" t="s">
        <v>177</v>
      </c>
    </row>
    <row r="56" spans="1:12" ht="38.25" x14ac:dyDescent="0.25">
      <c r="A56" s="33">
        <v>47</v>
      </c>
      <c r="B56" s="33">
        <v>22787</v>
      </c>
      <c r="C56" s="33" t="s">
        <v>328</v>
      </c>
      <c r="D56" s="33" t="s">
        <v>375</v>
      </c>
      <c r="E56" s="33" t="s">
        <v>176</v>
      </c>
      <c r="F56" s="33">
        <v>231</v>
      </c>
      <c r="G56" s="33" t="s">
        <v>337</v>
      </c>
      <c r="H56" s="33" t="s">
        <v>177</v>
      </c>
      <c r="I56" s="33" t="s">
        <v>406</v>
      </c>
      <c r="J56" s="33" t="s">
        <v>177</v>
      </c>
      <c r="K56" s="33" t="s">
        <v>176</v>
      </c>
      <c r="L56" s="33" t="s">
        <v>177</v>
      </c>
    </row>
    <row r="57" spans="1:12" ht="25.5" x14ac:dyDescent="0.25">
      <c r="A57" s="33">
        <v>48</v>
      </c>
      <c r="B57" s="33">
        <v>22787</v>
      </c>
      <c r="C57" s="33" t="s">
        <v>329</v>
      </c>
      <c r="D57" s="33" t="s">
        <v>375</v>
      </c>
      <c r="E57" s="33" t="s">
        <v>272</v>
      </c>
      <c r="F57" s="33">
        <v>231</v>
      </c>
      <c r="G57" s="33" t="s">
        <v>338</v>
      </c>
      <c r="H57" s="33" t="s">
        <v>177</v>
      </c>
      <c r="I57" s="33" t="s">
        <v>330</v>
      </c>
      <c r="J57" s="33" t="s">
        <v>176</v>
      </c>
      <c r="K57" s="33" t="s">
        <v>177</v>
      </c>
      <c r="L57" s="33" t="s">
        <v>177</v>
      </c>
    </row>
    <row r="58" spans="1:12" ht="38.25" x14ac:dyDescent="0.25">
      <c r="A58" s="33">
        <v>49</v>
      </c>
      <c r="B58" s="33">
        <v>22784</v>
      </c>
      <c r="C58" s="33" t="s">
        <v>331</v>
      </c>
      <c r="D58" s="33" t="s">
        <v>325</v>
      </c>
      <c r="E58" s="33" t="s">
        <v>272</v>
      </c>
      <c r="F58" s="33">
        <v>231</v>
      </c>
      <c r="G58" s="33" t="s">
        <v>250</v>
      </c>
      <c r="H58" s="33" t="s">
        <v>332</v>
      </c>
      <c r="I58" s="33" t="s">
        <v>333</v>
      </c>
      <c r="J58" s="33" t="s">
        <v>176</v>
      </c>
      <c r="K58" s="33" t="s">
        <v>177</v>
      </c>
      <c r="L58" s="33" t="s">
        <v>177</v>
      </c>
    </row>
    <row r="59" spans="1:12" ht="51" x14ac:dyDescent="0.25">
      <c r="A59" s="33">
        <v>50</v>
      </c>
      <c r="B59" s="33">
        <v>22784</v>
      </c>
      <c r="C59" s="33" t="s">
        <v>334</v>
      </c>
      <c r="D59" s="33" t="s">
        <v>325</v>
      </c>
      <c r="E59" s="33" t="s">
        <v>272</v>
      </c>
      <c r="F59" s="33">
        <v>231</v>
      </c>
      <c r="G59" s="33" t="s">
        <v>250</v>
      </c>
      <c r="H59" s="33" t="s">
        <v>176</v>
      </c>
      <c r="I59" s="33" t="s">
        <v>335</v>
      </c>
      <c r="J59" s="33" t="s">
        <v>177</v>
      </c>
      <c r="K59" s="33" t="s">
        <v>176</v>
      </c>
      <c r="L59" s="33" t="s">
        <v>177</v>
      </c>
    </row>
    <row r="60" spans="1:12" ht="51" x14ac:dyDescent="0.25">
      <c r="A60" s="33">
        <v>51</v>
      </c>
      <c r="B60" s="33">
        <v>22784</v>
      </c>
      <c r="C60" s="33" t="s">
        <v>336</v>
      </c>
      <c r="D60" s="33" t="s">
        <v>325</v>
      </c>
      <c r="E60" s="33" t="s">
        <v>272</v>
      </c>
      <c r="F60" s="33">
        <v>231</v>
      </c>
      <c r="G60" s="33" t="s">
        <v>250</v>
      </c>
      <c r="H60" s="33" t="s">
        <v>176</v>
      </c>
      <c r="I60" s="33" t="s">
        <v>335</v>
      </c>
      <c r="J60" s="33" t="s">
        <v>177</v>
      </c>
      <c r="K60" s="33" t="s">
        <v>176</v>
      </c>
      <c r="L60" s="33" t="s">
        <v>177</v>
      </c>
    </row>
    <row r="61" spans="1:12" ht="38.25" x14ac:dyDescent="0.25">
      <c r="A61" s="33">
        <v>52</v>
      </c>
      <c r="B61" s="33">
        <v>22794</v>
      </c>
      <c r="C61" s="33" t="s">
        <v>346</v>
      </c>
      <c r="D61" s="33" t="s">
        <v>351</v>
      </c>
      <c r="E61" s="33" t="s">
        <v>177</v>
      </c>
      <c r="F61" s="33"/>
      <c r="G61" s="33" t="s">
        <v>250</v>
      </c>
      <c r="H61" s="33" t="s">
        <v>177</v>
      </c>
      <c r="I61" s="33" t="s">
        <v>347</v>
      </c>
      <c r="J61" s="33" t="s">
        <v>176</v>
      </c>
      <c r="K61" s="33" t="s">
        <v>177</v>
      </c>
      <c r="L61" s="33" t="s">
        <v>177</v>
      </c>
    </row>
    <row r="62" spans="1:12" ht="38.25" x14ac:dyDescent="0.25">
      <c r="A62" s="33">
        <v>53</v>
      </c>
      <c r="B62" s="33">
        <v>22794</v>
      </c>
      <c r="C62" s="33" t="s">
        <v>348</v>
      </c>
      <c r="D62" s="33" t="s">
        <v>351</v>
      </c>
      <c r="E62" s="33" t="s">
        <v>177</v>
      </c>
      <c r="F62" s="33"/>
      <c r="G62" s="33" t="s">
        <v>250</v>
      </c>
      <c r="H62" s="33" t="s">
        <v>177</v>
      </c>
      <c r="I62" s="33" t="s">
        <v>347</v>
      </c>
      <c r="J62" s="33" t="s">
        <v>176</v>
      </c>
      <c r="K62" s="33" t="s">
        <v>177</v>
      </c>
      <c r="L62" s="33" t="s">
        <v>177</v>
      </c>
    </row>
    <row r="63" spans="1:12" ht="38.25" x14ac:dyDescent="0.25">
      <c r="A63" s="33">
        <v>54</v>
      </c>
      <c r="B63" s="33">
        <v>22794</v>
      </c>
      <c r="C63" s="33" t="s">
        <v>349</v>
      </c>
      <c r="D63" s="33" t="s">
        <v>351</v>
      </c>
      <c r="E63" s="33" t="s">
        <v>177</v>
      </c>
      <c r="F63" s="33"/>
      <c r="G63" s="33" t="s">
        <v>250</v>
      </c>
      <c r="H63" s="33" t="s">
        <v>177</v>
      </c>
      <c r="I63" s="33" t="s">
        <v>347</v>
      </c>
      <c r="J63" s="33" t="s">
        <v>176</v>
      </c>
      <c r="K63" s="33" t="s">
        <v>177</v>
      </c>
      <c r="L63" s="33" t="s">
        <v>177</v>
      </c>
    </row>
    <row r="64" spans="1:12" ht="38.25" x14ac:dyDescent="0.25">
      <c r="A64" s="33">
        <v>55</v>
      </c>
      <c r="B64" s="33">
        <v>22788</v>
      </c>
      <c r="C64" s="33" t="s">
        <v>377</v>
      </c>
      <c r="D64" s="33" t="s">
        <v>351</v>
      </c>
      <c r="E64" s="33" t="s">
        <v>176</v>
      </c>
      <c r="F64" s="33">
        <v>141.55000000000001</v>
      </c>
      <c r="G64" s="33" t="s">
        <v>250</v>
      </c>
      <c r="H64" s="33" t="s">
        <v>177</v>
      </c>
      <c r="I64" s="33" t="s">
        <v>378</v>
      </c>
      <c r="J64" s="33" t="s">
        <v>177</v>
      </c>
      <c r="K64" s="33" t="s">
        <v>176</v>
      </c>
      <c r="L64" s="33" t="s">
        <v>177</v>
      </c>
    </row>
    <row r="65" spans="1:12" ht="38.25" x14ac:dyDescent="0.25">
      <c r="A65" s="33">
        <v>56</v>
      </c>
      <c r="B65" s="33">
        <v>22788</v>
      </c>
      <c r="C65" s="33" t="s">
        <v>379</v>
      </c>
      <c r="D65" s="33" t="s">
        <v>351</v>
      </c>
      <c r="E65" s="33" t="s">
        <v>176</v>
      </c>
      <c r="F65" s="33">
        <v>173.94</v>
      </c>
      <c r="G65" s="33" t="s">
        <v>250</v>
      </c>
      <c r="H65" s="33" t="s">
        <v>177</v>
      </c>
      <c r="I65" s="33" t="s">
        <v>378</v>
      </c>
      <c r="J65" s="33" t="s">
        <v>177</v>
      </c>
      <c r="K65" s="33" t="s">
        <v>176</v>
      </c>
      <c r="L65" s="33" t="s">
        <v>177</v>
      </c>
    </row>
    <row r="66" spans="1:12" ht="38.25" x14ac:dyDescent="0.25">
      <c r="A66" s="33">
        <v>57</v>
      </c>
      <c r="B66" s="33">
        <v>22788</v>
      </c>
      <c r="C66" s="33" t="s">
        <v>380</v>
      </c>
      <c r="D66" s="33" t="s">
        <v>351</v>
      </c>
      <c r="E66" s="33" t="s">
        <v>176</v>
      </c>
      <c r="F66" s="33">
        <v>116.8</v>
      </c>
      <c r="G66" s="33" t="s">
        <v>250</v>
      </c>
      <c r="H66" s="33" t="s">
        <v>177</v>
      </c>
      <c r="I66" s="33" t="s">
        <v>378</v>
      </c>
      <c r="J66" s="33" t="s">
        <v>177</v>
      </c>
      <c r="K66" s="33" t="s">
        <v>176</v>
      </c>
      <c r="L66" s="33" t="s">
        <v>177</v>
      </c>
    </row>
    <row r="67" spans="1:12" ht="38.25" x14ac:dyDescent="0.25">
      <c r="A67" s="33">
        <v>58</v>
      </c>
      <c r="B67" s="33">
        <v>22788</v>
      </c>
      <c r="C67" s="33" t="s">
        <v>381</v>
      </c>
      <c r="D67" s="33" t="s">
        <v>351</v>
      </c>
      <c r="E67" s="33" t="s">
        <v>176</v>
      </c>
      <c r="F67" s="33">
        <v>182.05</v>
      </c>
      <c r="G67" s="33" t="s">
        <v>250</v>
      </c>
      <c r="H67" s="33" t="s">
        <v>177</v>
      </c>
      <c r="I67" s="33" t="s">
        <v>378</v>
      </c>
      <c r="J67" s="33" t="s">
        <v>177</v>
      </c>
      <c r="K67" s="33" t="s">
        <v>176</v>
      </c>
      <c r="L67" s="33" t="s">
        <v>177</v>
      </c>
    </row>
    <row r="68" spans="1:12" ht="38.25" x14ac:dyDescent="0.25">
      <c r="A68" s="33">
        <v>59</v>
      </c>
      <c r="B68" s="33">
        <v>22745</v>
      </c>
      <c r="C68" s="33" t="s">
        <v>398</v>
      </c>
      <c r="D68" s="33" t="s">
        <v>376</v>
      </c>
      <c r="E68" s="33" t="s">
        <v>176</v>
      </c>
      <c r="F68" s="33">
        <v>141.55000000000001</v>
      </c>
      <c r="G68" s="33" t="s">
        <v>250</v>
      </c>
      <c r="H68" s="33" t="s">
        <v>177</v>
      </c>
      <c r="I68" s="33" t="s">
        <v>378</v>
      </c>
      <c r="J68" s="33" t="s">
        <v>177</v>
      </c>
      <c r="K68" s="33" t="s">
        <v>176</v>
      </c>
      <c r="L68" s="33" t="s">
        <v>177</v>
      </c>
    </row>
    <row r="69" spans="1:12" ht="38.25" x14ac:dyDescent="0.25">
      <c r="A69" s="33">
        <v>60</v>
      </c>
      <c r="B69" s="33">
        <v>22745</v>
      </c>
      <c r="C69" s="33" t="s">
        <v>399</v>
      </c>
      <c r="D69" s="33" t="s">
        <v>376</v>
      </c>
      <c r="E69" s="33" t="s">
        <v>176</v>
      </c>
      <c r="F69" s="33">
        <v>173.94</v>
      </c>
      <c r="G69" s="33" t="s">
        <v>250</v>
      </c>
      <c r="H69" s="33" t="s">
        <v>177</v>
      </c>
      <c r="I69" s="33" t="s">
        <v>378</v>
      </c>
      <c r="J69" s="33" t="s">
        <v>177</v>
      </c>
      <c r="K69" s="33" t="s">
        <v>176</v>
      </c>
      <c r="L69" s="33" t="s">
        <v>177</v>
      </c>
    </row>
    <row r="70" spans="1:12" ht="38.25" x14ac:dyDescent="0.25">
      <c r="A70" s="33">
        <v>61</v>
      </c>
      <c r="B70" s="33">
        <v>22745</v>
      </c>
      <c r="C70" s="33" t="s">
        <v>400</v>
      </c>
      <c r="D70" s="33" t="s">
        <v>376</v>
      </c>
      <c r="E70" s="33" t="s">
        <v>176</v>
      </c>
      <c r="F70" s="33">
        <v>116.8</v>
      </c>
      <c r="G70" s="33" t="s">
        <v>250</v>
      </c>
      <c r="H70" s="33" t="s">
        <v>177</v>
      </c>
      <c r="I70" s="33" t="s">
        <v>378</v>
      </c>
      <c r="J70" s="33" t="s">
        <v>177</v>
      </c>
      <c r="K70" s="33" t="s">
        <v>176</v>
      </c>
      <c r="L70" s="33" t="s">
        <v>177</v>
      </c>
    </row>
    <row r="71" spans="1:12" ht="25.5" x14ac:dyDescent="0.25">
      <c r="A71" s="33">
        <v>62</v>
      </c>
      <c r="B71" s="33">
        <v>22730</v>
      </c>
      <c r="C71" s="33" t="s">
        <v>401</v>
      </c>
      <c r="D71" s="33" t="s">
        <v>229</v>
      </c>
      <c r="E71" s="33" t="s">
        <v>176</v>
      </c>
      <c r="F71" s="33">
        <v>107.04</v>
      </c>
      <c r="G71" s="33" t="s">
        <v>343</v>
      </c>
      <c r="H71" s="33" t="s">
        <v>177</v>
      </c>
      <c r="I71" s="33" t="s">
        <v>402</v>
      </c>
      <c r="J71" s="33" t="s">
        <v>176</v>
      </c>
      <c r="K71" s="33" t="s">
        <v>177</v>
      </c>
      <c r="L71" s="33" t="s">
        <v>177</v>
      </c>
    </row>
    <row r="72" spans="1:12" ht="25.5" x14ac:dyDescent="0.25">
      <c r="A72" s="33">
        <v>63</v>
      </c>
      <c r="B72" s="33">
        <v>22730</v>
      </c>
      <c r="C72" s="33" t="s">
        <v>403</v>
      </c>
      <c r="D72" s="33" t="s">
        <v>229</v>
      </c>
      <c r="E72" s="33" t="s">
        <v>176</v>
      </c>
      <c r="F72" s="33">
        <v>107.04</v>
      </c>
      <c r="G72" s="33" t="s">
        <v>343</v>
      </c>
      <c r="H72" s="33" t="s">
        <v>177</v>
      </c>
      <c r="I72" s="33" t="s">
        <v>404</v>
      </c>
      <c r="J72" s="33" t="s">
        <v>176</v>
      </c>
      <c r="K72" s="33" t="s">
        <v>177</v>
      </c>
      <c r="L72" s="33" t="s">
        <v>177</v>
      </c>
    </row>
    <row r="73" spans="1:12" ht="25.5" x14ac:dyDescent="0.25">
      <c r="A73" s="33">
        <v>64</v>
      </c>
      <c r="B73" s="33">
        <v>22730</v>
      </c>
      <c r="C73" s="33" t="s">
        <v>405</v>
      </c>
      <c r="D73" s="33" t="s">
        <v>229</v>
      </c>
      <c r="E73" s="33" t="s">
        <v>176</v>
      </c>
      <c r="F73" s="33">
        <v>107.04</v>
      </c>
      <c r="G73" s="33" t="s">
        <v>343</v>
      </c>
      <c r="H73" s="33" t="s">
        <v>177</v>
      </c>
      <c r="I73" s="33" t="s">
        <v>404</v>
      </c>
      <c r="J73" s="33" t="s">
        <v>176</v>
      </c>
      <c r="K73" s="33" t="s">
        <v>177</v>
      </c>
      <c r="L73" s="33" t="s">
        <v>177</v>
      </c>
    </row>
    <row r="75" spans="1:12" ht="28.9" customHeight="1" x14ac:dyDescent="0.25">
      <c r="A75" s="149" t="s">
        <v>116</v>
      </c>
      <c r="B75" s="149"/>
      <c r="C75" s="149"/>
      <c r="D75" s="149"/>
      <c r="E75" s="149"/>
      <c r="F75" s="149"/>
      <c r="G75" s="149"/>
      <c r="H75" s="149"/>
      <c r="I75" s="149"/>
      <c r="J75" s="149"/>
      <c r="K75" s="149"/>
      <c r="L75" s="149"/>
    </row>
    <row r="78" spans="1:12" ht="15.75" x14ac:dyDescent="0.25">
      <c r="A78" s="19" t="s">
        <v>2</v>
      </c>
      <c r="B78" s="134" t="s">
        <v>11</v>
      </c>
      <c r="C78" s="135"/>
      <c r="D78" s="135"/>
      <c r="E78" s="20" t="s">
        <v>92</v>
      </c>
    </row>
    <row r="79" spans="1:12" ht="15.75" x14ac:dyDescent="0.25">
      <c r="A79" s="14">
        <v>1</v>
      </c>
      <c r="B79" s="132" t="s">
        <v>117</v>
      </c>
      <c r="C79" s="132"/>
      <c r="D79" s="132"/>
      <c r="E79" s="12"/>
    </row>
    <row r="80" spans="1:12" ht="52.9" customHeight="1" x14ac:dyDescent="0.25">
      <c r="A80" s="18">
        <v>2</v>
      </c>
      <c r="B80" s="148" t="s">
        <v>118</v>
      </c>
      <c r="C80" s="148"/>
      <c r="D80" s="148"/>
      <c r="E80" s="17"/>
    </row>
    <row r="81" spans="1:5" ht="15.75" x14ac:dyDescent="0.25">
      <c r="A81" s="14"/>
      <c r="B81" s="142" t="s">
        <v>93</v>
      </c>
      <c r="C81" s="142"/>
      <c r="D81" s="142"/>
      <c r="E81" s="12"/>
    </row>
    <row r="82" spans="1:5" ht="15.75" x14ac:dyDescent="0.25">
      <c r="A82" s="15" t="s">
        <v>94</v>
      </c>
      <c r="B82" s="132" t="s">
        <v>89</v>
      </c>
      <c r="C82" s="132"/>
      <c r="D82" s="132"/>
      <c r="E82" s="12">
        <v>18</v>
      </c>
    </row>
    <row r="83" spans="1:5" ht="15.75" x14ac:dyDescent="0.25">
      <c r="A83" s="15" t="s">
        <v>95</v>
      </c>
      <c r="B83" s="132" t="s">
        <v>101</v>
      </c>
      <c r="C83" s="132"/>
      <c r="D83" s="132"/>
      <c r="E83" s="12">
        <v>6</v>
      </c>
    </row>
    <row r="84" spans="1:5" ht="15.75" x14ac:dyDescent="0.25">
      <c r="A84" s="15" t="s">
        <v>96</v>
      </c>
      <c r="B84" s="132" t="s">
        <v>102</v>
      </c>
      <c r="C84" s="132"/>
      <c r="D84" s="132"/>
      <c r="E84" s="12">
        <v>0</v>
      </c>
    </row>
    <row r="85" spans="1:5" ht="60" customHeight="1" x14ac:dyDescent="0.25">
      <c r="A85" s="16" t="s">
        <v>97</v>
      </c>
      <c r="B85" s="136" t="s">
        <v>123</v>
      </c>
      <c r="C85" s="137"/>
      <c r="D85" s="138"/>
      <c r="E85" s="17"/>
    </row>
    <row r="86" spans="1:5" ht="15.75" x14ac:dyDescent="0.25">
      <c r="A86" s="22"/>
      <c r="B86" s="139" t="s">
        <v>93</v>
      </c>
      <c r="C86" s="140"/>
      <c r="D86" s="141"/>
      <c r="E86" s="12"/>
    </row>
    <row r="87" spans="1:5" ht="14.45" customHeight="1" x14ac:dyDescent="0.25">
      <c r="A87" s="22" t="s">
        <v>69</v>
      </c>
      <c r="B87" s="132" t="s">
        <v>89</v>
      </c>
      <c r="C87" s="132"/>
      <c r="D87" s="132"/>
      <c r="E87" s="12">
        <v>5</v>
      </c>
    </row>
    <row r="88" spans="1:5" ht="14.45" customHeight="1" x14ac:dyDescent="0.25">
      <c r="A88" s="22" t="s">
        <v>70</v>
      </c>
      <c r="B88" s="132" t="s">
        <v>101</v>
      </c>
      <c r="C88" s="132"/>
      <c r="D88" s="132"/>
      <c r="E88" s="12">
        <v>1</v>
      </c>
    </row>
    <row r="89" spans="1:5" ht="14.45" customHeight="1" x14ac:dyDescent="0.25">
      <c r="A89" s="22" t="s">
        <v>71</v>
      </c>
      <c r="B89" s="132" t="s">
        <v>102</v>
      </c>
      <c r="C89" s="132"/>
      <c r="D89" s="132"/>
      <c r="E89" s="12">
        <v>0</v>
      </c>
    </row>
    <row r="90" spans="1:5" ht="40.9" customHeight="1" x14ac:dyDescent="0.25">
      <c r="A90" s="16" t="s">
        <v>98</v>
      </c>
      <c r="B90" s="148" t="s">
        <v>119</v>
      </c>
      <c r="C90" s="148"/>
      <c r="D90" s="148"/>
      <c r="E90" s="17"/>
    </row>
    <row r="91" spans="1:5" ht="15.75" x14ac:dyDescent="0.25">
      <c r="A91" s="15"/>
      <c r="B91" s="142" t="s">
        <v>93</v>
      </c>
      <c r="C91" s="142"/>
      <c r="D91" s="142"/>
      <c r="E91" s="12"/>
    </row>
    <row r="92" spans="1:5" ht="15.75" x14ac:dyDescent="0.25">
      <c r="A92" s="15" t="s">
        <v>39</v>
      </c>
      <c r="B92" s="132" t="s">
        <v>89</v>
      </c>
      <c r="C92" s="132"/>
      <c r="D92" s="132"/>
      <c r="E92" s="12">
        <v>15</v>
      </c>
    </row>
    <row r="93" spans="1:5" ht="15.75" x14ac:dyDescent="0.25">
      <c r="A93" s="15" t="s">
        <v>124</v>
      </c>
      <c r="B93" s="132" t="s">
        <v>101</v>
      </c>
      <c r="C93" s="132"/>
      <c r="D93" s="132"/>
      <c r="E93" s="12">
        <v>5</v>
      </c>
    </row>
    <row r="94" spans="1:5" ht="15.75" x14ac:dyDescent="0.25">
      <c r="A94" s="15" t="s">
        <v>125</v>
      </c>
      <c r="B94" s="132" t="s">
        <v>102</v>
      </c>
      <c r="C94" s="132"/>
      <c r="D94" s="132"/>
      <c r="E94" s="12">
        <v>0</v>
      </c>
    </row>
    <row r="95" spans="1:5" ht="15.75" x14ac:dyDescent="0.25">
      <c r="A95" s="16" t="s">
        <v>99</v>
      </c>
      <c r="B95" s="133" t="s">
        <v>120</v>
      </c>
      <c r="C95" s="133"/>
      <c r="D95" s="133"/>
      <c r="E95" s="17">
        <v>38</v>
      </c>
    </row>
    <row r="96" spans="1:5" ht="32.450000000000003" customHeight="1" x14ac:dyDescent="0.25">
      <c r="A96" s="16" t="s">
        <v>100</v>
      </c>
      <c r="B96" s="133" t="s">
        <v>122</v>
      </c>
      <c r="C96" s="133"/>
      <c r="D96" s="133"/>
      <c r="E96" s="17">
        <v>12</v>
      </c>
    </row>
    <row r="97" spans="1:5" ht="15.75" x14ac:dyDescent="0.25">
      <c r="A97" s="16" t="s">
        <v>126</v>
      </c>
      <c r="B97" s="133" t="s">
        <v>121</v>
      </c>
      <c r="C97" s="133"/>
      <c r="D97" s="133"/>
      <c r="E97" s="17">
        <v>0</v>
      </c>
    </row>
  </sheetData>
  <autoFilter ref="A5:L9">
    <filterColumn colId="4" showButton="0"/>
  </autoFilter>
  <mergeCells count="33">
    <mergeCell ref="A2:L3"/>
    <mergeCell ref="A5:A9"/>
    <mergeCell ref="B5:B9"/>
    <mergeCell ref="D5:D9"/>
    <mergeCell ref="E5:F8"/>
    <mergeCell ref="I5:I9"/>
    <mergeCell ref="J5:J9"/>
    <mergeCell ref="B82:D82"/>
    <mergeCell ref="K5:K9"/>
    <mergeCell ref="L5:L9"/>
    <mergeCell ref="C5:C9"/>
    <mergeCell ref="G5:G9"/>
    <mergeCell ref="H5:H9"/>
    <mergeCell ref="A75:L75"/>
    <mergeCell ref="B78:D78"/>
    <mergeCell ref="B79:D79"/>
    <mergeCell ref="B80:D80"/>
    <mergeCell ref="B81:D81"/>
    <mergeCell ref="B83:D83"/>
    <mergeCell ref="B84:D84"/>
    <mergeCell ref="B90:D90"/>
    <mergeCell ref="B91:D91"/>
    <mergeCell ref="B92:D92"/>
    <mergeCell ref="B94:D94"/>
    <mergeCell ref="B95:D95"/>
    <mergeCell ref="B96:D96"/>
    <mergeCell ref="B97:D97"/>
    <mergeCell ref="B85:D85"/>
    <mergeCell ref="B86:D86"/>
    <mergeCell ref="B87:D87"/>
    <mergeCell ref="B88:D88"/>
    <mergeCell ref="B89:D89"/>
    <mergeCell ref="B93:D93"/>
  </mergeCells>
  <pageMargins left="0.7" right="0.7" top="0.75" bottom="0.75" header="0.3" footer="0.3"/>
  <pageSetup paperSize="9" scale="2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3"/>
  <sheetViews>
    <sheetView topLeftCell="B1" zoomScale="80" zoomScaleNormal="80" workbookViewId="0">
      <selection activeCell="E9" sqref="E9"/>
    </sheetView>
  </sheetViews>
  <sheetFormatPr defaultRowHeight="15.75" x14ac:dyDescent="0.25"/>
  <cols>
    <col min="1" max="1" width="9.140625" style="67"/>
    <col min="2" max="2" width="26.28515625" style="67" customWidth="1"/>
    <col min="3" max="3" width="17.42578125" style="67" customWidth="1"/>
    <col min="4" max="4" width="19.7109375" style="67" customWidth="1"/>
    <col min="5" max="5" width="17.7109375" style="67" customWidth="1"/>
    <col min="6" max="6" width="17.140625" style="67" customWidth="1"/>
    <col min="7" max="7" width="18" style="67" customWidth="1"/>
    <col min="8" max="8" width="17.140625" style="67" customWidth="1"/>
    <col min="9" max="9" width="16.7109375" style="67" customWidth="1"/>
    <col min="10" max="11" width="16.5703125" style="67" customWidth="1"/>
    <col min="12" max="12" width="14.85546875" style="67" customWidth="1"/>
    <col min="13" max="13" width="21.28515625" style="67" customWidth="1"/>
    <col min="14" max="14" width="21.42578125" style="67" customWidth="1"/>
    <col min="15" max="15" width="18.42578125" style="67" customWidth="1"/>
    <col min="16" max="16384" width="9.140625" style="67"/>
  </cols>
  <sheetData>
    <row r="3" spans="1:15" x14ac:dyDescent="0.25">
      <c r="A3" s="151" t="s">
        <v>140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</row>
    <row r="5" spans="1:15" ht="77.45" customHeight="1" x14ac:dyDescent="0.25">
      <c r="A5" s="150" t="s">
        <v>2</v>
      </c>
      <c r="B5" s="150" t="s">
        <v>128</v>
      </c>
      <c r="C5" s="150" t="s">
        <v>323</v>
      </c>
      <c r="D5" s="150" t="s">
        <v>129</v>
      </c>
      <c r="E5" s="150" t="s">
        <v>130</v>
      </c>
      <c r="F5" s="150" t="s">
        <v>131</v>
      </c>
      <c r="G5" s="150" t="s">
        <v>132</v>
      </c>
      <c r="H5" s="150" t="s">
        <v>133</v>
      </c>
      <c r="I5" s="150" t="s">
        <v>134</v>
      </c>
      <c r="J5" s="150" t="s">
        <v>135</v>
      </c>
      <c r="K5" s="150" t="s">
        <v>168</v>
      </c>
      <c r="L5" s="150" t="s">
        <v>136</v>
      </c>
      <c r="M5" s="150" t="s">
        <v>137</v>
      </c>
      <c r="N5" s="150" t="s">
        <v>138</v>
      </c>
      <c r="O5" s="150" t="s">
        <v>139</v>
      </c>
    </row>
    <row r="6" spans="1:15" x14ac:dyDescent="0.25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</row>
    <row r="7" spans="1:15" s="68" customFormat="1" ht="47.25" x14ac:dyDescent="0.25">
      <c r="A7" s="63">
        <v>1</v>
      </c>
      <c r="B7" s="63" t="s">
        <v>207</v>
      </c>
      <c r="C7" s="64" t="s">
        <v>368</v>
      </c>
      <c r="D7" s="63">
        <v>44</v>
      </c>
      <c r="E7" s="63">
        <v>260654</v>
      </c>
      <c r="F7" s="63">
        <v>5924</v>
      </c>
      <c r="G7" s="63">
        <v>183715.8</v>
      </c>
      <c r="H7" s="63">
        <v>4175</v>
      </c>
      <c r="I7" s="63">
        <v>19404</v>
      </c>
      <c r="J7" s="63">
        <v>441</v>
      </c>
      <c r="K7" s="63">
        <v>38115</v>
      </c>
      <c r="L7" s="63">
        <v>866.25</v>
      </c>
      <c r="M7" s="63">
        <v>1917</v>
      </c>
      <c r="N7" s="63">
        <v>43.6</v>
      </c>
      <c r="O7" s="63" t="s">
        <v>208</v>
      </c>
    </row>
    <row r="8" spans="1:15" s="68" customFormat="1" ht="47.25" x14ac:dyDescent="0.25">
      <c r="A8" s="63">
        <v>2</v>
      </c>
      <c r="B8" s="63" t="s">
        <v>207</v>
      </c>
      <c r="C8" s="64" t="s">
        <v>369</v>
      </c>
      <c r="D8" s="63">
        <v>22</v>
      </c>
      <c r="E8" s="63">
        <v>130327</v>
      </c>
      <c r="F8" s="63">
        <v>5924</v>
      </c>
      <c r="G8" s="63">
        <v>91857.9</v>
      </c>
      <c r="H8" s="63">
        <v>4175</v>
      </c>
      <c r="I8" s="63">
        <v>6006</v>
      </c>
      <c r="J8" s="63">
        <v>273</v>
      </c>
      <c r="K8" s="63">
        <v>24948</v>
      </c>
      <c r="L8" s="63">
        <v>1134</v>
      </c>
      <c r="M8" s="63">
        <v>958</v>
      </c>
      <c r="N8" s="63">
        <v>43.6</v>
      </c>
      <c r="O8" s="63" t="s">
        <v>208</v>
      </c>
    </row>
    <row r="9" spans="1:15" s="68" customFormat="1" ht="63" x14ac:dyDescent="0.25">
      <c r="A9" s="63">
        <v>3</v>
      </c>
      <c r="B9" s="63" t="s">
        <v>218</v>
      </c>
      <c r="C9" s="63" t="s">
        <v>229</v>
      </c>
      <c r="D9" s="63">
        <v>18</v>
      </c>
      <c r="E9" s="63">
        <v>0</v>
      </c>
      <c r="F9" s="63">
        <v>0</v>
      </c>
      <c r="G9" s="63">
        <f>31408+10000</f>
        <v>41408</v>
      </c>
      <c r="H9" s="63">
        <f>G9/D9</f>
        <v>2300.4444444444443</v>
      </c>
      <c r="I9" s="63">
        <f>8000*1.271</f>
        <v>10168</v>
      </c>
      <c r="J9" s="63">
        <f>I9/D9</f>
        <v>564.88888888888891</v>
      </c>
      <c r="K9" s="63">
        <f>6400*3*1.271</f>
        <v>24403.199999999997</v>
      </c>
      <c r="L9" s="63">
        <f>K9/18</f>
        <v>1355.7333333333331</v>
      </c>
      <c r="M9" s="63">
        <v>4500</v>
      </c>
      <c r="N9" s="63">
        <f>M9/18</f>
        <v>250</v>
      </c>
      <c r="O9" s="63" t="s">
        <v>208</v>
      </c>
    </row>
    <row r="10" spans="1:15" s="68" customFormat="1" ht="63" x14ac:dyDescent="0.25">
      <c r="A10" s="63">
        <v>4</v>
      </c>
      <c r="B10" s="63" t="s">
        <v>218</v>
      </c>
      <c r="C10" s="63" t="s">
        <v>215</v>
      </c>
      <c r="D10" s="63">
        <v>20</v>
      </c>
      <c r="E10" s="63">
        <v>0</v>
      </c>
      <c r="F10" s="63">
        <v>0</v>
      </c>
      <c r="G10" s="63">
        <f>H10*20</f>
        <v>6000</v>
      </c>
      <c r="H10" s="63">
        <f>300</f>
        <v>300</v>
      </c>
      <c r="I10" s="63">
        <f>11040*1.271</f>
        <v>14031.839999999998</v>
      </c>
      <c r="J10" s="63">
        <f>I10/D10</f>
        <v>701.59199999999987</v>
      </c>
      <c r="K10" s="63">
        <f>3200*1.271</f>
        <v>4067.2</v>
      </c>
      <c r="L10" s="63">
        <f>K10/20</f>
        <v>203.35999999999999</v>
      </c>
      <c r="M10" s="63">
        <v>3000</v>
      </c>
      <c r="N10" s="63">
        <f>M10/20</f>
        <v>150</v>
      </c>
      <c r="O10" s="63" t="s">
        <v>208</v>
      </c>
    </row>
    <row r="11" spans="1:15" s="68" customFormat="1" ht="63" x14ac:dyDescent="0.25">
      <c r="A11" s="63">
        <v>5</v>
      </c>
      <c r="B11" s="63" t="s">
        <v>218</v>
      </c>
      <c r="C11" s="63" t="s">
        <v>220</v>
      </c>
      <c r="D11" s="63">
        <v>12</v>
      </c>
      <c r="E11" s="63">
        <v>0</v>
      </c>
      <c r="F11" s="63">
        <v>0</v>
      </c>
      <c r="G11" s="63">
        <f>H11*12</f>
        <v>3600</v>
      </c>
      <c r="H11" s="63">
        <f>300</f>
        <v>300</v>
      </c>
      <c r="I11" s="63">
        <f>4800*1.271</f>
        <v>6100.7999999999993</v>
      </c>
      <c r="J11" s="63">
        <f>I11/12</f>
        <v>508.39999999999992</v>
      </c>
      <c r="K11" s="63">
        <f>9600*1.271</f>
        <v>12201.599999999999</v>
      </c>
      <c r="L11" s="63">
        <f>K11/12</f>
        <v>1016.7999999999998</v>
      </c>
      <c r="M11" s="63">
        <f>150*12</f>
        <v>1800</v>
      </c>
      <c r="N11" s="63">
        <v>150</v>
      </c>
      <c r="O11" s="63" t="s">
        <v>208</v>
      </c>
    </row>
    <row r="12" spans="1:15" s="68" customFormat="1" ht="63" x14ac:dyDescent="0.25">
      <c r="A12" s="63">
        <v>6</v>
      </c>
      <c r="B12" s="63" t="s">
        <v>218</v>
      </c>
      <c r="C12" s="63" t="s">
        <v>217</v>
      </c>
      <c r="D12" s="63">
        <v>10</v>
      </c>
      <c r="E12" s="63">
        <v>136144</v>
      </c>
      <c r="F12" s="63">
        <f>E12/16</f>
        <v>8509</v>
      </c>
      <c r="G12" s="63">
        <f>300*9</f>
        <v>2700</v>
      </c>
      <c r="H12" s="63">
        <v>300</v>
      </c>
      <c r="I12" s="63">
        <v>0</v>
      </c>
      <c r="J12" s="63">
        <v>0</v>
      </c>
      <c r="K12" s="63">
        <f>2400*3*1.271</f>
        <v>9151.1999999999989</v>
      </c>
      <c r="L12" s="63">
        <f>K12/9</f>
        <v>1016.7999999999998</v>
      </c>
      <c r="M12" s="63">
        <f>N12*9</f>
        <v>1350</v>
      </c>
      <c r="N12" s="63">
        <v>150</v>
      </c>
      <c r="O12" s="63" t="s">
        <v>208</v>
      </c>
    </row>
    <row r="13" spans="1:15" s="68" customFormat="1" ht="44.25" customHeight="1" x14ac:dyDescent="0.25">
      <c r="A13" s="63">
        <v>7</v>
      </c>
      <c r="B13" s="63" t="s">
        <v>248</v>
      </c>
      <c r="C13" s="63" t="s">
        <v>370</v>
      </c>
      <c r="D13" s="63">
        <v>7</v>
      </c>
      <c r="E13" s="63">
        <v>0</v>
      </c>
      <c r="F13" s="63">
        <v>0</v>
      </c>
      <c r="G13" s="63">
        <v>8121.66</v>
      </c>
      <c r="H13" s="69">
        <f>G13/D13</f>
        <v>1160.2371428571428</v>
      </c>
      <c r="I13" s="41">
        <v>8832</v>
      </c>
      <c r="J13" s="41">
        <f>I13/D13</f>
        <v>1261.7142857142858</v>
      </c>
      <c r="K13" s="41">
        <v>16686</v>
      </c>
      <c r="L13" s="41">
        <f>K13/D13</f>
        <v>2383.7142857142858</v>
      </c>
      <c r="M13" s="63">
        <v>29.91</v>
      </c>
      <c r="N13" s="69">
        <f>M13/D13</f>
        <v>4.2728571428571431</v>
      </c>
      <c r="O13" s="63" t="s">
        <v>208</v>
      </c>
    </row>
    <row r="14" spans="1:15" s="68" customFormat="1" ht="63" x14ac:dyDescent="0.25">
      <c r="A14" s="63">
        <v>8</v>
      </c>
      <c r="B14" s="63" t="s">
        <v>265</v>
      </c>
      <c r="C14" s="63" t="s">
        <v>264</v>
      </c>
      <c r="D14" s="63">
        <v>24</v>
      </c>
      <c r="E14" s="63">
        <v>187200</v>
      </c>
      <c r="F14" s="63">
        <v>7800</v>
      </c>
      <c r="G14" s="63">
        <v>0</v>
      </c>
      <c r="H14" s="63">
        <v>0</v>
      </c>
      <c r="I14" s="63">
        <v>8755.33</v>
      </c>
      <c r="J14" s="63">
        <v>364.81</v>
      </c>
      <c r="K14" s="63">
        <v>0</v>
      </c>
      <c r="L14" s="63">
        <v>0</v>
      </c>
      <c r="M14" s="63">
        <v>5009.18</v>
      </c>
      <c r="N14" s="63">
        <v>208.71</v>
      </c>
      <c r="O14" s="63" t="s">
        <v>208</v>
      </c>
    </row>
    <row r="15" spans="1:15" s="68" customFormat="1" ht="31.5" x14ac:dyDescent="0.25">
      <c r="A15" s="63">
        <v>9</v>
      </c>
      <c r="B15" s="63" t="s">
        <v>289</v>
      </c>
      <c r="C15" s="63" t="s">
        <v>371</v>
      </c>
      <c r="D15" s="63">
        <v>9</v>
      </c>
      <c r="E15" s="63">
        <v>0</v>
      </c>
      <c r="F15" s="63">
        <v>0</v>
      </c>
      <c r="G15" s="63">
        <v>0</v>
      </c>
      <c r="H15" s="63">
        <v>0</v>
      </c>
      <c r="I15" s="40">
        <v>3696</v>
      </c>
      <c r="J15" s="63">
        <v>410.67</v>
      </c>
      <c r="K15" s="40">
        <v>3696</v>
      </c>
      <c r="L15" s="63">
        <v>410.67</v>
      </c>
      <c r="M15" s="63">
        <v>0</v>
      </c>
      <c r="N15" s="63">
        <v>0</v>
      </c>
      <c r="O15" s="63" t="s">
        <v>208</v>
      </c>
    </row>
    <row r="16" spans="1:15" s="68" customFormat="1" ht="47.25" x14ac:dyDescent="0.25">
      <c r="A16" s="63">
        <v>10</v>
      </c>
      <c r="B16" s="63" t="s">
        <v>296</v>
      </c>
      <c r="C16" s="63" t="s">
        <v>350</v>
      </c>
      <c r="D16" s="63">
        <v>20</v>
      </c>
      <c r="E16" s="63" t="s">
        <v>177</v>
      </c>
      <c r="F16" s="63" t="s">
        <v>297</v>
      </c>
      <c r="G16" s="63" t="s">
        <v>298</v>
      </c>
      <c r="H16" s="63" t="s">
        <v>299</v>
      </c>
      <c r="I16" s="63" t="s">
        <v>300</v>
      </c>
      <c r="J16" s="63" t="s">
        <v>301</v>
      </c>
      <c r="K16" s="63" t="s">
        <v>302</v>
      </c>
      <c r="L16" s="63" t="s">
        <v>303</v>
      </c>
      <c r="M16" s="63">
        <v>0</v>
      </c>
      <c r="N16" s="63">
        <v>0</v>
      </c>
      <c r="O16" s="63" t="s">
        <v>208</v>
      </c>
    </row>
    <row r="17" spans="1:15" s="68" customFormat="1" ht="63" x14ac:dyDescent="0.25">
      <c r="A17" s="63">
        <v>11</v>
      </c>
      <c r="B17" s="63" t="s">
        <v>311</v>
      </c>
      <c r="C17" s="63" t="s">
        <v>308</v>
      </c>
      <c r="D17" s="63">
        <v>14</v>
      </c>
      <c r="E17" s="70">
        <v>211890</v>
      </c>
      <c r="F17" s="70">
        <v>15135</v>
      </c>
      <c r="G17" s="70">
        <v>5270</v>
      </c>
      <c r="H17" s="70">
        <v>376.43</v>
      </c>
      <c r="I17" s="70">
        <v>14608.87</v>
      </c>
      <c r="J17" s="70">
        <v>1043.49</v>
      </c>
      <c r="K17" s="70">
        <v>0</v>
      </c>
      <c r="L17" s="70">
        <v>0</v>
      </c>
      <c r="M17" s="70">
        <v>1059.58</v>
      </c>
      <c r="N17" s="70">
        <v>70.64</v>
      </c>
      <c r="O17" s="63" t="s">
        <v>208</v>
      </c>
    </row>
    <row r="18" spans="1:15" s="68" customFormat="1" ht="52.5" customHeight="1" x14ac:dyDescent="0.25">
      <c r="A18" s="63">
        <v>12</v>
      </c>
      <c r="B18" s="45" t="s">
        <v>224</v>
      </c>
      <c r="C18" s="63" t="s">
        <v>324</v>
      </c>
      <c r="D18" s="63">
        <v>8</v>
      </c>
      <c r="E18" s="63" t="s">
        <v>177</v>
      </c>
      <c r="F18" s="63" t="s">
        <v>320</v>
      </c>
      <c r="G18" s="40">
        <v>3400</v>
      </c>
      <c r="H18" s="63">
        <v>425</v>
      </c>
      <c r="I18" s="63" t="s">
        <v>321</v>
      </c>
      <c r="J18" s="63" t="s">
        <v>322</v>
      </c>
      <c r="K18" s="63" t="s">
        <v>321</v>
      </c>
      <c r="L18" s="63" t="s">
        <v>322</v>
      </c>
      <c r="M18" s="63">
        <v>82.8</v>
      </c>
      <c r="N18" s="63">
        <v>13.8</v>
      </c>
      <c r="O18" s="63" t="s">
        <v>208</v>
      </c>
    </row>
    <row r="19" spans="1:15" s="68" customFormat="1" ht="48" customHeight="1" x14ac:dyDescent="0.25">
      <c r="A19" s="63">
        <v>13</v>
      </c>
      <c r="B19" s="45" t="s">
        <v>224</v>
      </c>
      <c r="C19" s="63" t="s">
        <v>325</v>
      </c>
      <c r="D19" s="63">
        <v>6</v>
      </c>
      <c r="E19" s="40">
        <v>31385</v>
      </c>
      <c r="F19" s="40">
        <v>5230</v>
      </c>
      <c r="G19" s="40">
        <v>15290</v>
      </c>
      <c r="H19" s="40">
        <v>2548</v>
      </c>
      <c r="I19" s="63" t="s">
        <v>321</v>
      </c>
      <c r="J19" s="63" t="s">
        <v>322</v>
      </c>
      <c r="K19" s="63" t="s">
        <v>321</v>
      </c>
      <c r="L19" s="63" t="s">
        <v>322</v>
      </c>
      <c r="M19" s="63">
        <v>331.2</v>
      </c>
      <c r="N19" s="63">
        <v>55.2</v>
      </c>
      <c r="O19" s="63" t="s">
        <v>208</v>
      </c>
    </row>
    <row r="20" spans="1:15" s="68" customFormat="1" ht="47.25" x14ac:dyDescent="0.25">
      <c r="A20" s="63">
        <v>14</v>
      </c>
      <c r="B20" s="63" t="s">
        <v>319</v>
      </c>
      <c r="C20" s="63" t="s">
        <v>372</v>
      </c>
      <c r="D20" s="40">
        <v>20</v>
      </c>
      <c r="E20" s="41">
        <v>0</v>
      </c>
      <c r="F20" s="41">
        <v>0</v>
      </c>
      <c r="G20" s="41">
        <v>90664.59</v>
      </c>
      <c r="H20" s="41">
        <f>G20/D20</f>
        <v>4533.2294999999995</v>
      </c>
      <c r="I20" s="41">
        <v>4565.04</v>
      </c>
      <c r="J20" s="41">
        <f>I20/D20</f>
        <v>228.25200000000001</v>
      </c>
      <c r="K20" s="41">
        <v>0</v>
      </c>
      <c r="L20" s="41">
        <v>0</v>
      </c>
      <c r="M20" s="41">
        <v>27129.19</v>
      </c>
      <c r="N20" s="41">
        <f>M20/D20</f>
        <v>1356.4594999999999</v>
      </c>
      <c r="O20" s="63" t="s">
        <v>208</v>
      </c>
    </row>
    <row r="21" spans="1:15" s="68" customFormat="1" ht="47.25" x14ac:dyDescent="0.25">
      <c r="A21" s="63">
        <v>15</v>
      </c>
      <c r="B21" s="40" t="s">
        <v>319</v>
      </c>
      <c r="C21" s="63" t="s">
        <v>372</v>
      </c>
      <c r="D21" s="40">
        <v>6</v>
      </c>
      <c r="E21" s="41">
        <v>0</v>
      </c>
      <c r="F21" s="41">
        <v>0</v>
      </c>
      <c r="G21" s="51">
        <v>950</v>
      </c>
      <c r="H21" s="51">
        <f>G21/D21</f>
        <v>158.33333333333334</v>
      </c>
      <c r="I21" s="51">
        <f>(173.94*4)+(695.76*30.2/100)</f>
        <v>905.87951999999996</v>
      </c>
      <c r="J21" s="51">
        <f>I21/D21</f>
        <v>150.97991999999999</v>
      </c>
      <c r="K21" s="51">
        <f>SUM('[1]форма № 7'!F24:F27)*4+(2457.36*30.2/100)</f>
        <v>742.12271999999996</v>
      </c>
      <c r="L21" s="51">
        <f>K21/D21</f>
        <v>123.68711999999999</v>
      </c>
      <c r="M21" s="51">
        <v>4097.28</v>
      </c>
      <c r="N21" s="51">
        <f>M21/D21</f>
        <v>682.88</v>
      </c>
      <c r="O21" s="63" t="s">
        <v>208</v>
      </c>
    </row>
    <row r="22" spans="1:15" s="68" customFormat="1" ht="47.25" x14ac:dyDescent="0.25">
      <c r="A22" s="63">
        <v>16</v>
      </c>
      <c r="B22" s="40" t="s">
        <v>319</v>
      </c>
      <c r="C22" s="63" t="s">
        <v>376</v>
      </c>
      <c r="D22" s="40">
        <v>8</v>
      </c>
      <c r="E22" s="41">
        <v>0</v>
      </c>
      <c r="F22" s="41">
        <v>0</v>
      </c>
      <c r="G22" s="51">
        <v>6440.7</v>
      </c>
      <c r="H22" s="51">
        <f>G22/8</f>
        <v>805.08749999999998</v>
      </c>
      <c r="I22" s="51">
        <v>0</v>
      </c>
      <c r="J22" s="51">
        <f>I22/D22</f>
        <v>0</v>
      </c>
      <c r="K22" s="51">
        <v>0</v>
      </c>
      <c r="L22" s="51">
        <v>0</v>
      </c>
      <c r="M22" s="51">
        <v>15400</v>
      </c>
      <c r="N22" s="51">
        <f>M22/8</f>
        <v>1925</v>
      </c>
      <c r="O22" s="63" t="s">
        <v>208</v>
      </c>
    </row>
    <row r="23" spans="1:15" s="68" customFormat="1" ht="63" x14ac:dyDescent="0.25">
      <c r="A23" s="63">
        <v>17</v>
      </c>
      <c r="B23" s="40" t="s">
        <v>396</v>
      </c>
      <c r="C23" s="63" t="s">
        <v>229</v>
      </c>
      <c r="D23" s="40">
        <v>8</v>
      </c>
      <c r="E23" s="41">
        <v>11900</v>
      </c>
      <c r="F23" s="41">
        <f>E23/8</f>
        <v>1487.5</v>
      </c>
      <c r="G23" s="51">
        <v>11227</v>
      </c>
      <c r="H23" s="51">
        <f>G23/8</f>
        <v>1403.375</v>
      </c>
      <c r="I23" s="51">
        <v>4894</v>
      </c>
      <c r="J23" s="51">
        <f>I23/8</f>
        <v>611.75</v>
      </c>
      <c r="K23" s="51">
        <v>7707</v>
      </c>
      <c r="L23" s="51">
        <f>K23/8</f>
        <v>963.375</v>
      </c>
      <c r="M23" s="51">
        <v>1051.5999999999999</v>
      </c>
      <c r="N23" s="51">
        <f>M23/8</f>
        <v>131.44999999999999</v>
      </c>
      <c r="O23" s="63" t="s">
        <v>208</v>
      </c>
    </row>
  </sheetData>
  <mergeCells count="16">
    <mergeCell ref="O5:O6"/>
    <mergeCell ref="A5:A6"/>
    <mergeCell ref="C5:C6"/>
    <mergeCell ref="A3:O3"/>
    <mergeCell ref="I5:I6"/>
    <mergeCell ref="J5:J6"/>
    <mergeCell ref="K5:K6"/>
    <mergeCell ref="L5:L6"/>
    <mergeCell ref="M5:M6"/>
    <mergeCell ref="N5:N6"/>
    <mergeCell ref="B5:B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scale="2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титульный лист отчета</vt:lpstr>
      <vt:lpstr>форма № 1</vt:lpstr>
      <vt:lpstr>форма № 2</vt:lpstr>
      <vt:lpstr>форма № 3</vt:lpstr>
      <vt:lpstr>Форма № 4</vt:lpstr>
      <vt:lpstr>форма № 5</vt:lpstr>
      <vt:lpstr>форма № 6</vt:lpstr>
      <vt:lpstr>форма № 7</vt:lpstr>
      <vt:lpstr>форма № 8</vt:lpstr>
      <vt:lpstr>форма № 9</vt:lpstr>
      <vt:lpstr>форма № 10</vt:lpstr>
      <vt:lpstr>форма № 11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2020-07-17T11:36:44Z</cp:lastPrinted>
  <dcterms:created xsi:type="dcterms:W3CDTF">2020-07-02T22:02:40Z</dcterms:created>
  <dcterms:modified xsi:type="dcterms:W3CDTF">2020-08-14T12:04:20Z</dcterms:modified>
</cp:coreProperties>
</file>